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105" windowHeight="88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<sst xmlns="http://schemas.openxmlformats.org/spreadsheetml/2006/main" count="30" uniqueCount="27">
  <si>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Beholdningsendring ViA</t>
  </si>
  <si>
    <t>Beholdningsendring FV</t>
  </si>
  <si>
    <t>Produksjonsresultat</t>
  </si>
  <si>
    <t>kost</t>
  </si>
  <si>
    <t>Virkelige</t>
  </si>
  <si>
    <t>kostnader</t>
  </si>
  <si>
    <t>Korreksjon dekningsdifferanse</t>
  </si>
  <si>
    <t>Salgsinntekt</t>
  </si>
  <si>
    <t>Direkte material</t>
  </si>
  <si>
    <t>inntekter</t>
  </si>
  <si>
    <t>Standard</t>
  </si>
  <si>
    <t>Avvik</t>
  </si>
  <si>
    <t>Produkt</t>
  </si>
  <si>
    <t>Løsning opgpave 17.2 (a)</t>
  </si>
  <si>
    <t>Simply</t>
  </si>
  <si>
    <t>the best</t>
  </si>
  <si>
    <t>Indirekte variable tilv.kostn.</t>
  </si>
  <si>
    <t>Indirekte faste tilv.kostn.</t>
  </si>
  <si>
    <t>Indirekte tilvkningskostnader:</t>
  </si>
  <si>
    <t>Tilv.kost produserte produkter</t>
  </si>
  <si>
    <t>Tilv.kost ferdigprod. produkter</t>
  </si>
  <si>
    <t>Tilv.kost solgte produkter</t>
  </si>
  <si>
    <t>Indirekte salgs- og adm.kost.</t>
  </si>
  <si>
    <t>Selvkost solgte varer</t>
  </si>
  <si>
    <t>Etterkalkulert resultat</t>
  </si>
  <si>
    <t>Standardkostregnskap etter selvkostmetoden</t>
  </si>
  <si>
    <t xml:space="preserve">Direkte lønn 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</si>
</sst>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3" fontId="0" fillId="0" borderId="0" xfId="39" applyNumberFormat="1" applyFont="1" applyAlignment="1">
      <alignment/>
    </xf>
    <xf numFmtId="173" fontId="0" fillId="33" borderId="0" xfId="39" applyNumberFormat="1" applyFont="1" applyFill="1" applyAlignment="1">
      <alignment/>
    </xf>
    <xf numFmtId="173" fontId="0" fillId="0" borderId="0" xfId="39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3" fontId="0" fillId="0" borderId="13" xfId="39" applyNumberFormat="1" applyFont="1" applyBorder="1" applyAlignment="1">
      <alignment/>
    </xf>
    <xf numFmtId="173" fontId="0" fillId="0" borderId="14" xfId="39" applyNumberFormat="1" applyFont="1" applyBorder="1" applyAlignment="1">
      <alignment/>
    </xf>
    <xf numFmtId="0" fontId="0" fillId="33" borderId="0" xfId="0" applyFill="1" applyAlignment="1">
      <alignment/>
    </xf>
    <xf numFmtId="173" fontId="0" fillId="34" borderId="12" xfId="39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3" fontId="0" fillId="0" borderId="17" xfId="39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33" borderId="20" xfId="0" applyFill="1" applyBorder="1" applyAlignment="1">
      <alignment/>
    </xf>
    <xf numFmtId="173" fontId="2" fillId="0" borderId="16" xfId="39" applyNumberFormat="1" applyFont="1" applyBorder="1" applyAlignment="1">
      <alignment horizontal="center"/>
    </xf>
    <xf numFmtId="173" fontId="2" fillId="0" borderId="12" xfId="39" applyNumberFormat="1" applyFont="1" applyBorder="1" applyAlignment="1">
      <alignment horizontal="center"/>
    </xf>
    <xf numFmtId="0" fontId="0" fillId="35" borderId="20" xfId="0" applyFill="1" applyBorder="1" applyAlignment="1">
      <alignment/>
    </xf>
    <xf numFmtId="173" fontId="0" fillId="35" borderId="0" xfId="39" applyNumberFormat="1" applyFont="1" applyFill="1" applyBorder="1" applyAlignment="1">
      <alignment/>
    </xf>
    <xf numFmtId="173" fontId="2" fillId="0" borderId="12" xfId="39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171" fontId="0" fillId="0" borderId="10" xfId="39" applyFont="1" applyBorder="1" applyAlignment="1">
      <alignment/>
    </xf>
    <xf numFmtId="171" fontId="0" fillId="0" borderId="0" xfId="39" applyFont="1" applyBorder="1" applyAlignment="1">
      <alignment/>
    </xf>
    <xf numFmtId="171" fontId="0" fillId="0" borderId="16" xfId="39" applyFont="1" applyBorder="1" applyAlignment="1">
      <alignment/>
    </xf>
    <xf numFmtId="171" fontId="0" fillId="34" borderId="0" xfId="39" applyFont="1" applyFill="1" applyBorder="1" applyAlignment="1">
      <alignment/>
    </xf>
    <xf numFmtId="171" fontId="0" fillId="34" borderId="12" xfId="39" applyFont="1" applyFill="1" applyBorder="1" applyAlignment="1">
      <alignment/>
    </xf>
    <xf numFmtId="171" fontId="3" fillId="0" borderId="0" xfId="39" applyFont="1" applyBorder="1" applyAlignment="1">
      <alignment/>
    </xf>
    <xf numFmtId="171" fontId="3" fillId="0" borderId="16" xfId="39" applyFont="1" applyBorder="1" applyAlignment="1">
      <alignment/>
    </xf>
    <xf numFmtId="171" fontId="3" fillId="0" borderId="22" xfId="39" applyFont="1" applyBorder="1" applyAlignment="1">
      <alignment/>
    </xf>
    <xf numFmtId="171" fontId="0" fillId="34" borderId="23" xfId="39" applyFont="1" applyFill="1" applyBorder="1" applyAlignment="1">
      <alignment/>
    </xf>
    <xf numFmtId="0" fontId="2" fillId="0" borderId="0" xfId="0" applyFont="1" applyAlignment="1">
      <alignment/>
    </xf>
    <xf numFmtId="173" fontId="0" fillId="0" borderId="11" xfId="39" applyNumberFormat="1" applyFont="1" applyBorder="1" applyAlignment="1">
      <alignment/>
    </xf>
    <xf numFmtId="173" fontId="0" fillId="0" borderId="12" xfId="39" applyNumberFormat="1" applyFont="1" applyBorder="1" applyAlignment="1">
      <alignment/>
    </xf>
    <xf numFmtId="173" fontId="3" fillId="0" borderId="12" xfId="39" applyNumberFormat="1" applyFont="1" applyBorder="1" applyAlignment="1">
      <alignment/>
    </xf>
    <xf numFmtId="173" fontId="0" fillId="0" borderId="10" xfId="39" applyNumberFormat="1" applyFont="1" applyBorder="1" applyAlignment="1">
      <alignment/>
    </xf>
    <xf numFmtId="173" fontId="0" fillId="0" borderId="15" xfId="39" applyNumberFormat="1" applyFont="1" applyBorder="1" applyAlignment="1">
      <alignment/>
    </xf>
    <xf numFmtId="173" fontId="0" fillId="0" borderId="11" xfId="39" applyNumberFormat="1" applyFont="1" applyFill="1" applyBorder="1" applyAlignment="1">
      <alignment/>
    </xf>
    <xf numFmtId="173" fontId="0" fillId="0" borderId="16" xfId="39" applyNumberFormat="1" applyFont="1" applyBorder="1" applyAlignment="1">
      <alignment/>
    </xf>
    <xf numFmtId="173" fontId="0" fillId="0" borderId="12" xfId="39" applyNumberFormat="1" applyFont="1" applyFill="1" applyBorder="1" applyAlignment="1">
      <alignment/>
    </xf>
    <xf numFmtId="173" fontId="0" fillId="34" borderId="0" xfId="39" applyNumberFormat="1" applyFont="1" applyFill="1" applyBorder="1" applyAlignment="1">
      <alignment/>
    </xf>
    <xf numFmtId="173" fontId="0" fillId="34" borderId="16" xfId="39" applyNumberFormat="1" applyFont="1" applyFill="1" applyBorder="1" applyAlignment="1">
      <alignment/>
    </xf>
    <xf numFmtId="173" fontId="0" fillId="35" borderId="12" xfId="39" applyNumberFormat="1" applyFont="1" applyFill="1" applyBorder="1" applyAlignment="1">
      <alignment/>
    </xf>
    <xf numFmtId="173" fontId="3" fillId="0" borderId="16" xfId="39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39" applyNumberFormat="1" applyFont="1" applyBorder="1" applyAlignment="1">
      <alignment/>
    </xf>
    <xf numFmtId="173" fontId="0" fillId="34" borderId="10" xfId="39" applyNumberFormat="1" applyFont="1" applyFill="1" applyBorder="1" applyAlignment="1">
      <alignment/>
    </xf>
    <xf numFmtId="173" fontId="0" fillId="34" borderId="11" xfId="39" applyNumberFormat="1" applyFont="1" applyFill="1" applyBorder="1" applyAlignment="1">
      <alignment/>
    </xf>
    <xf numFmtId="173" fontId="3" fillId="33" borderId="0" xfId="39" applyNumberFormat="1" applyFont="1" applyFill="1" applyBorder="1" applyAlignment="1">
      <alignment/>
    </xf>
    <xf numFmtId="173" fontId="3" fillId="34" borderId="0" xfId="39" applyNumberFormat="1" applyFont="1" applyFill="1" applyBorder="1" applyAlignment="1">
      <alignment/>
    </xf>
    <xf numFmtId="173" fontId="0" fillId="33" borderId="12" xfId="39" applyNumberFormat="1" applyFont="1" applyFill="1" applyBorder="1" applyAlignment="1">
      <alignment/>
    </xf>
    <xf numFmtId="173" fontId="3" fillId="0" borderId="23" xfId="39" applyNumberFormat="1" applyFont="1" applyBorder="1" applyAlignment="1">
      <alignment/>
    </xf>
    <xf numFmtId="173" fontId="0" fillId="34" borderId="24" xfId="39" applyNumberFormat="1" applyFont="1" applyFill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PageLayoutView="0" workbookViewId="0" topLeftCell="A1">
      <selection activeCell="F32" sqref="F32"/>
    </sheetView>
  </sheetViews>
  <sheetFormatPr defaultColWidth="11.421875" defaultRowHeight="12.75"/>
  <cols>
    <col min="1" max="1" width="33.140625" style="0" customWidth="1"/>
  </cols>
  <sheetData>
    <row r="1" ht="12.75">
      <c r="A1" s="39" t="s">
        <v>13</v>
      </c>
    </row>
    <row r="2" ht="13.5" thickBot="1">
      <c r="A2" s="52" t="s">
        <v>25</v>
      </c>
    </row>
    <row r="3" spans="1:8" s="1" customFormat="1" ht="12.75">
      <c r="A3" s="17"/>
      <c r="B3" s="5" t="s">
        <v>14</v>
      </c>
      <c r="C3" s="5"/>
      <c r="D3" s="5"/>
      <c r="E3" s="5"/>
      <c r="F3" s="14" t="s">
        <v>4</v>
      </c>
      <c r="G3" s="6" t="s">
        <v>4</v>
      </c>
      <c r="H3" s="6"/>
    </row>
    <row r="4" spans="1:8" s="1" customFormat="1" ht="13.5" thickBot="1">
      <c r="A4" s="29" t="s">
        <v>12</v>
      </c>
      <c r="B4" s="7" t="s">
        <v>15</v>
      </c>
      <c r="C4" s="7"/>
      <c r="D4" s="7"/>
      <c r="E4" s="7"/>
      <c r="F4" s="15" t="s">
        <v>9</v>
      </c>
      <c r="G4" s="8" t="s">
        <v>9</v>
      </c>
      <c r="H4" s="8"/>
    </row>
    <row r="5" spans="1:9" s="13" customFormat="1" ht="13.5" thickBot="1">
      <c r="A5" s="18" t="s">
        <v>7</v>
      </c>
      <c r="B5" s="9">
        <f>2100*300</f>
        <v>630000</v>
      </c>
      <c r="C5" s="9"/>
      <c r="D5" s="9"/>
      <c r="E5" s="9"/>
      <c r="F5" s="16">
        <f>SUM(B5:E5)</f>
        <v>630000</v>
      </c>
      <c r="G5" s="10">
        <f>F5</f>
        <v>630000</v>
      </c>
      <c r="H5" s="12"/>
      <c r="I5" s="4"/>
    </row>
    <row r="6" spans="1:9" s="13" customFormat="1" ht="12.75">
      <c r="A6" s="26"/>
      <c r="B6" s="27"/>
      <c r="C6" s="27"/>
      <c r="D6" s="27"/>
      <c r="E6" s="27"/>
      <c r="F6" s="24" t="s">
        <v>10</v>
      </c>
      <c r="G6" s="25" t="s">
        <v>4</v>
      </c>
      <c r="H6" s="12"/>
      <c r="I6" s="4"/>
    </row>
    <row r="7" spans="1:9" ht="13.5" thickBot="1">
      <c r="A7" s="26"/>
      <c r="B7" s="27"/>
      <c r="C7" s="27"/>
      <c r="D7" s="27"/>
      <c r="E7" s="27"/>
      <c r="F7" s="24" t="s">
        <v>3</v>
      </c>
      <c r="G7" s="25" t="s">
        <v>5</v>
      </c>
      <c r="H7" s="28" t="s">
        <v>11</v>
      </c>
      <c r="I7" s="2"/>
    </row>
    <row r="8" spans="1:9" ht="12.75">
      <c r="A8" s="20" t="s">
        <v>8</v>
      </c>
      <c r="B8" s="43">
        <f>9312.5*8</f>
        <v>74500</v>
      </c>
      <c r="C8" s="43"/>
      <c r="D8" s="43"/>
      <c r="E8" s="43"/>
      <c r="F8" s="44">
        <f>SUM(B8:E8)</f>
        <v>74500</v>
      </c>
      <c r="G8" s="40">
        <f>500*8+9300*8.4</f>
        <v>82120</v>
      </c>
      <c r="H8" s="45">
        <f>F8-G8</f>
        <v>-7620</v>
      </c>
      <c r="I8" s="2"/>
    </row>
    <row r="9" spans="1:9" ht="12.75">
      <c r="A9" s="19" t="s">
        <v>26</v>
      </c>
      <c r="B9" s="4">
        <f>3750*70</f>
        <v>262500</v>
      </c>
      <c r="C9" s="4"/>
      <c r="D9" s="4"/>
      <c r="E9" s="4"/>
      <c r="F9" s="46">
        <f>SUM(B9:E9)</f>
        <v>262500</v>
      </c>
      <c r="G9" s="41">
        <f>3700*71</f>
        <v>262700</v>
      </c>
      <c r="H9" s="47">
        <f>F9-G9</f>
        <v>-200</v>
      </c>
      <c r="I9" s="2"/>
    </row>
    <row r="10" spans="1:9" ht="12.75">
      <c r="A10" s="19"/>
      <c r="B10" s="4"/>
      <c r="C10" s="4"/>
      <c r="D10" s="4"/>
      <c r="E10" s="4"/>
      <c r="F10" s="46"/>
      <c r="G10" s="41"/>
      <c r="H10" s="47"/>
      <c r="I10" s="2"/>
    </row>
    <row r="11" spans="1:9" ht="12.75">
      <c r="A11" s="19" t="s">
        <v>18</v>
      </c>
      <c r="B11" s="48"/>
      <c r="C11" s="48"/>
      <c r="D11" s="48"/>
      <c r="E11" s="48"/>
      <c r="F11" s="49"/>
      <c r="G11" s="12"/>
      <c r="H11" s="50"/>
      <c r="I11" s="2"/>
    </row>
    <row r="12" spans="1:9" ht="12.75">
      <c r="A12" s="19" t="s">
        <v>16</v>
      </c>
      <c r="B12" s="4">
        <f>3.5*3750</f>
        <v>13125</v>
      </c>
      <c r="C12" s="4"/>
      <c r="D12" s="4"/>
      <c r="E12" s="4"/>
      <c r="F12" s="46">
        <f>SUM(B12:E12)</f>
        <v>13125</v>
      </c>
      <c r="G12" s="41">
        <v>13700</v>
      </c>
      <c r="H12" s="47">
        <f aca="true" t="shared" si="0" ref="H12:H17">F12-G12</f>
        <v>-575</v>
      </c>
      <c r="I12" s="2"/>
    </row>
    <row r="13" spans="1:9" ht="12.75">
      <c r="A13" s="19" t="s">
        <v>17</v>
      </c>
      <c r="B13" s="4">
        <f>10.5*3750</f>
        <v>39375</v>
      </c>
      <c r="C13" s="4"/>
      <c r="D13" s="4"/>
      <c r="E13" s="4"/>
      <c r="F13" s="46">
        <f>SUM(B13:E13)</f>
        <v>39375</v>
      </c>
      <c r="G13" s="41">
        <v>41900</v>
      </c>
      <c r="H13" s="47">
        <f t="shared" si="0"/>
        <v>-2525</v>
      </c>
      <c r="I13" s="2"/>
    </row>
    <row r="14" spans="1:9" ht="12.75">
      <c r="A14" s="19"/>
      <c r="B14" s="4">
        <v>0</v>
      </c>
      <c r="C14" s="4"/>
      <c r="D14" s="4"/>
      <c r="E14" s="4"/>
      <c r="F14" s="46">
        <v>0</v>
      </c>
      <c r="G14" s="41">
        <v>0</v>
      </c>
      <c r="H14" s="47">
        <f t="shared" si="0"/>
        <v>0</v>
      </c>
      <c r="I14" s="2"/>
    </row>
    <row r="15" spans="1:9" ht="12.75">
      <c r="A15" s="19"/>
      <c r="B15" s="31">
        <v>0</v>
      </c>
      <c r="C15" s="31"/>
      <c r="D15" s="31"/>
      <c r="E15" s="31"/>
      <c r="F15" s="32">
        <v>0</v>
      </c>
      <c r="G15" s="41">
        <v>0</v>
      </c>
      <c r="H15" s="47">
        <f t="shared" si="0"/>
        <v>0</v>
      </c>
      <c r="I15" s="2"/>
    </row>
    <row r="16" spans="1:9" ht="12.75">
      <c r="A16" s="19"/>
      <c r="B16" s="31">
        <v>0</v>
      </c>
      <c r="C16" s="31"/>
      <c r="D16" s="31"/>
      <c r="E16" s="31"/>
      <c r="F16" s="32">
        <v>0</v>
      </c>
      <c r="G16" s="41">
        <v>0</v>
      </c>
      <c r="H16" s="47">
        <f t="shared" si="0"/>
        <v>0</v>
      </c>
      <c r="I16" s="2"/>
    </row>
    <row r="17" spans="1:9" ht="15">
      <c r="A17" s="19"/>
      <c r="B17" s="35">
        <v>0</v>
      </c>
      <c r="C17" s="35"/>
      <c r="D17" s="35"/>
      <c r="E17" s="35"/>
      <c r="F17" s="36">
        <v>0</v>
      </c>
      <c r="G17" s="42">
        <v>0</v>
      </c>
      <c r="H17" s="47">
        <f t="shared" si="0"/>
        <v>0</v>
      </c>
      <c r="I17" s="2"/>
    </row>
    <row r="18" spans="1:9" ht="12.75">
      <c r="A18" s="21" t="s">
        <v>19</v>
      </c>
      <c r="B18" s="4">
        <f>SUM(B8:B17)</f>
        <v>389500</v>
      </c>
      <c r="C18" s="31"/>
      <c r="D18" s="31"/>
      <c r="E18" s="31"/>
      <c r="F18" s="46">
        <f>SUM(B18:E18)</f>
        <v>389500</v>
      </c>
      <c r="G18" s="41">
        <f>SUM(G8:G17)</f>
        <v>400420</v>
      </c>
      <c r="H18" s="34"/>
      <c r="I18" s="2"/>
    </row>
    <row r="19" spans="1:9" ht="15">
      <c r="A19" s="19" t="s">
        <v>0</v>
      </c>
      <c r="B19" s="53">
        <f>50*114</f>
        <v>5700</v>
      </c>
      <c r="C19" s="35"/>
      <c r="D19" s="35"/>
      <c r="E19" s="35"/>
      <c r="F19" s="51">
        <f>SUM(B19:E19)</f>
        <v>5700</v>
      </c>
      <c r="G19" s="42">
        <f>F19</f>
        <v>5700</v>
      </c>
      <c r="H19" s="34"/>
      <c r="I19" s="2"/>
    </row>
    <row r="20" spans="1:9" ht="12.75">
      <c r="A20" s="21" t="s">
        <v>20</v>
      </c>
      <c r="B20" s="4">
        <f>SUM(B18:B19)</f>
        <v>395200</v>
      </c>
      <c r="C20" s="31"/>
      <c r="D20" s="31"/>
      <c r="E20" s="31"/>
      <c r="F20" s="46">
        <f>SUM(B20:E20)</f>
        <v>395200</v>
      </c>
      <c r="G20" s="41">
        <f>SUM(G18:G19)</f>
        <v>406120</v>
      </c>
      <c r="H20" s="34"/>
      <c r="I20" s="2"/>
    </row>
    <row r="21" spans="1:9" ht="15">
      <c r="A21" s="19" t="s">
        <v>1</v>
      </c>
      <c r="B21" s="53">
        <f>200*208</f>
        <v>41600</v>
      </c>
      <c r="C21" s="35"/>
      <c r="D21" s="35"/>
      <c r="E21" s="35"/>
      <c r="F21" s="51">
        <f>SUM(B21:E21)</f>
        <v>41600</v>
      </c>
      <c r="G21" s="42">
        <f>F21</f>
        <v>41600</v>
      </c>
      <c r="H21" s="34"/>
      <c r="I21" s="2"/>
    </row>
    <row r="22" spans="1:9" ht="12.75">
      <c r="A22" s="21" t="s">
        <v>21</v>
      </c>
      <c r="B22" s="4">
        <f>SUM(B20:B21)</f>
        <v>436800</v>
      </c>
      <c r="C22" s="31"/>
      <c r="D22" s="31"/>
      <c r="E22" s="31"/>
      <c r="F22" s="46">
        <f>SUM(B22:E22)</f>
        <v>436800</v>
      </c>
      <c r="G22" s="41">
        <f>SUM(G20:G21)</f>
        <v>447720</v>
      </c>
      <c r="H22" s="34"/>
      <c r="I22" s="2"/>
    </row>
    <row r="23" spans="1:9" ht="15">
      <c r="A23" s="19" t="s">
        <v>22</v>
      </c>
      <c r="B23" s="53">
        <v>0</v>
      </c>
      <c r="C23" s="35"/>
      <c r="D23" s="35"/>
      <c r="E23" s="35"/>
      <c r="F23" s="36">
        <v>0</v>
      </c>
      <c r="G23" s="42">
        <v>0</v>
      </c>
      <c r="H23" s="47">
        <f>F23-G23</f>
        <v>0</v>
      </c>
      <c r="I23" s="2"/>
    </row>
    <row r="24" spans="1:9" ht="15.75" thickBot="1">
      <c r="A24" s="22" t="s">
        <v>23</v>
      </c>
      <c r="B24" s="53">
        <f>SUM(B22:B23)</f>
        <v>436800</v>
      </c>
      <c r="C24" s="35"/>
      <c r="D24" s="35"/>
      <c r="E24" s="35"/>
      <c r="F24" s="37">
        <f>SUM(F22:F23)</f>
        <v>436800</v>
      </c>
      <c r="G24" s="41">
        <f>SUM(G22:G23)</f>
        <v>447720</v>
      </c>
      <c r="H24" s="34"/>
      <c r="I24" s="2"/>
    </row>
    <row r="25" spans="1:9" ht="12.75">
      <c r="A25" s="21" t="s">
        <v>24</v>
      </c>
      <c r="B25" s="43">
        <f>B5-B24</f>
        <v>193200</v>
      </c>
      <c r="C25" s="30"/>
      <c r="D25" s="30"/>
      <c r="E25" s="30"/>
      <c r="F25" s="43">
        <f>SUM(B25:E25)</f>
        <v>193200</v>
      </c>
      <c r="G25" s="54"/>
      <c r="H25" s="55"/>
      <c r="I25" s="2"/>
    </row>
    <row r="26" spans="1:9" s="11" customFormat="1" ht="15">
      <c r="A26" s="23" t="s">
        <v>6</v>
      </c>
      <c r="B26" s="33"/>
      <c r="C26" s="33"/>
      <c r="D26" s="33"/>
      <c r="E26" s="33"/>
      <c r="F26" s="56">
        <f>H26</f>
        <v>-10920</v>
      </c>
      <c r="G26" s="57"/>
      <c r="H26" s="58">
        <f>SUM(H8:H23)</f>
        <v>-10920</v>
      </c>
      <c r="I26" s="3"/>
    </row>
    <row r="27" spans="1:9" ht="15.75" thickBot="1">
      <c r="A27" s="22" t="s">
        <v>2</v>
      </c>
      <c r="B27" s="38"/>
      <c r="C27" s="38"/>
      <c r="D27" s="38"/>
      <c r="E27" s="38"/>
      <c r="F27" s="59">
        <f>SUM(F25:F26)</f>
        <v>182280</v>
      </c>
      <c r="G27" s="59">
        <f>G5-G24</f>
        <v>182280</v>
      </c>
      <c r="H27" s="60"/>
      <c r="I2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terjeh</dc:creator>
  <cp:keywords/>
  <dc:description/>
  <cp:lastModifiedBy>Erik Juel</cp:lastModifiedBy>
  <cp:lastPrinted>2005-02-25T10:57:35Z</cp:lastPrinted>
  <dcterms:created xsi:type="dcterms:W3CDTF">2004-03-24T11:22:49Z</dcterms:created>
  <dcterms:modified xsi:type="dcterms:W3CDTF">2019-01-22T13:43:01Z</dcterms:modified>
  <cp:category/>
  <cp:version/>
  <cp:contentType/>
  <cp:contentStatus/>
</cp:coreProperties>
</file>