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co_Universitetsforlaget\Redaksjon\T12_Org\Bokprosjekter 1\2017\Kostnad- og inntektsanalyse 10. utg\Nettsider 10. utg\Løsningsforlag studenter\"/>
    </mc:Choice>
  </mc:AlternateContent>
  <bookViews>
    <workbookView xWindow="0" yWindow="0" windowWidth="13290" windowHeight="12600"/>
  </bookViews>
  <sheets>
    <sheet name="4.2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4" l="1"/>
  <c r="G38" i="4"/>
  <c r="D35" i="4"/>
  <c r="G39" i="4" s="1"/>
  <c r="F27" i="4"/>
  <c r="D22" i="4"/>
  <c r="D21" i="4"/>
  <c r="J19" i="4"/>
  <c r="K19" i="4" s="1"/>
  <c r="I19" i="4"/>
  <c r="D19" i="4"/>
  <c r="J18" i="4"/>
  <c r="K18" i="4" s="1"/>
  <c r="I18" i="4"/>
  <c r="D18" i="4"/>
  <c r="E17" i="4" s="1"/>
  <c r="F17" i="4" s="1"/>
  <c r="J17" i="4"/>
  <c r="K17" i="4" s="1"/>
  <c r="I17" i="4"/>
  <c r="D17" i="4"/>
  <c r="M16" i="4"/>
  <c r="J16" i="4"/>
  <c r="K16" i="4" s="1"/>
  <c r="I16" i="4"/>
  <c r="D16" i="4"/>
  <c r="M15" i="4"/>
  <c r="J15" i="4"/>
  <c r="K15" i="4" s="1"/>
  <c r="I15" i="4"/>
  <c r="D15" i="4"/>
  <c r="M14" i="4"/>
  <c r="J14" i="4"/>
  <c r="K14" i="4" s="1"/>
  <c r="I14" i="4"/>
  <c r="D14" i="4"/>
  <c r="M13" i="4"/>
  <c r="J13" i="4"/>
  <c r="K13" i="4" s="1"/>
  <c r="I13" i="4"/>
  <c r="D13" i="4"/>
  <c r="M12" i="4"/>
  <c r="J12" i="4"/>
  <c r="K12" i="4" s="1"/>
  <c r="I12" i="4"/>
  <c r="D12" i="4"/>
  <c r="J11" i="4"/>
  <c r="K11" i="4" s="1"/>
  <c r="I11" i="4"/>
  <c r="D11" i="4"/>
  <c r="J10" i="4"/>
  <c r="K10" i="4" s="1"/>
  <c r="I10" i="4"/>
  <c r="D10" i="4"/>
  <c r="J9" i="4"/>
  <c r="K9" i="4" s="1"/>
  <c r="I9" i="4"/>
  <c r="D9" i="4"/>
  <c r="J8" i="4"/>
  <c r="K8" i="4" s="1"/>
  <c r="I8" i="4"/>
  <c r="D8" i="4"/>
  <c r="J7" i="4"/>
  <c r="K7" i="4" s="1"/>
  <c r="I7" i="4"/>
  <c r="D7" i="4"/>
  <c r="J6" i="4"/>
  <c r="K6" i="4" s="1"/>
  <c r="I6" i="4"/>
  <c r="D6" i="4"/>
  <c r="M6" i="4" s="1"/>
  <c r="J5" i="4"/>
  <c r="K5" i="4" s="1"/>
  <c r="I5" i="4"/>
  <c r="D5" i="4"/>
  <c r="M5" i="4" s="1"/>
  <c r="D4" i="4"/>
  <c r="M4" i="4" s="1"/>
  <c r="N12" i="4" l="1"/>
  <c r="N13" i="4"/>
  <c r="N14" i="4"/>
  <c r="E7" i="4"/>
  <c r="F7" i="4" s="1"/>
  <c r="E16" i="4"/>
  <c r="F16" i="4" s="1"/>
  <c r="N15" i="4"/>
  <c r="E6" i="4"/>
  <c r="F6" i="4" s="1"/>
  <c r="N5" i="4"/>
  <c r="N19" i="4"/>
  <c r="E8" i="4"/>
  <c r="F8" i="4" s="1"/>
  <c r="E9" i="4"/>
  <c r="F9" i="4" s="1"/>
  <c r="E10" i="4"/>
  <c r="F10" i="4" s="1"/>
  <c r="N11" i="4"/>
  <c r="N7" i="4"/>
  <c r="N8" i="4"/>
  <c r="N9" i="4"/>
  <c r="N10" i="4"/>
  <c r="E11" i="4"/>
  <c r="F11" i="4" s="1"/>
  <c r="E12" i="4"/>
  <c r="F12" i="4" s="1"/>
  <c r="E13" i="4"/>
  <c r="F13" i="4" s="1"/>
  <c r="E14" i="4"/>
  <c r="F14" i="4" s="1"/>
  <c r="E15" i="4"/>
  <c r="F15" i="4" s="1"/>
  <c r="N16" i="4"/>
  <c r="M17" i="4"/>
  <c r="M18" i="4"/>
  <c r="E35" i="4"/>
  <c r="G41" i="4" s="1"/>
  <c r="E5" i="4"/>
  <c r="F5" i="4" s="1"/>
  <c r="N6" i="4"/>
  <c r="M7" i="4"/>
  <c r="M8" i="4"/>
  <c r="M9" i="4"/>
  <c r="M10" i="4"/>
  <c r="M11" i="4"/>
  <c r="N17" i="4"/>
  <c r="N18" i="4"/>
  <c r="G40" i="4"/>
  <c r="G42" i="4" s="1"/>
  <c r="G44" i="4" s="1"/>
  <c r="M19" i="4"/>
  <c r="E18" i="4"/>
  <c r="F18" i="4" s="1"/>
</calcChain>
</file>

<file path=xl/sharedStrings.xml><?xml version="1.0" encoding="utf-8"?>
<sst xmlns="http://schemas.openxmlformats.org/spreadsheetml/2006/main" count="45" uniqueCount="41">
  <si>
    <t>VEK</t>
  </si>
  <si>
    <t>FEK</t>
  </si>
  <si>
    <t>DEK</t>
  </si>
  <si>
    <t>TEK</t>
  </si>
  <si>
    <t>DEI</t>
  </si>
  <si>
    <t>a)</t>
  </si>
  <si>
    <t>b)</t>
  </si>
  <si>
    <t>c)</t>
  </si>
  <si>
    <t>d)</t>
  </si>
  <si>
    <t>m/stud.=&gt;</t>
  </si>
  <si>
    <t xml:space="preserve">60000 reis. </t>
  </si>
  <si>
    <t># Reiser</t>
  </si>
  <si>
    <t>Pris</t>
  </si>
  <si>
    <t>Inntekt</t>
  </si>
  <si>
    <t>∆ Innt</t>
  </si>
  <si>
    <t>Studentpr.</t>
  </si>
  <si>
    <t>FK</t>
  </si>
  <si>
    <t>R u/Stud</t>
  </si>
  <si>
    <t>R m/Stud</t>
  </si>
  <si>
    <t>Pris:</t>
  </si>
  <si>
    <t>Nei - påvirker ikke DEI eller DEK.</t>
  </si>
  <si>
    <t>Pris (= DEI) på studentreiser;</t>
  </si>
  <si>
    <t>Student-</t>
  </si>
  <si>
    <t>marked</t>
  </si>
  <si>
    <t>DEI=Ps</t>
  </si>
  <si>
    <t>Restkap.</t>
  </si>
  <si>
    <t>Totalt</t>
  </si>
  <si>
    <t>Inntekt - monopolmarked;  1000*20000 =</t>
  </si>
  <si>
    <t>Inntekt - studentmarked - atomist;  600* 40000 =</t>
  </si>
  <si>
    <t>TOTAL Inntekt</t>
  </si>
  <si>
    <t>Variable kostnader:  300 * 60000 =</t>
  </si>
  <si>
    <t>DB1</t>
  </si>
  <si>
    <t>Faste kostnader;</t>
  </si>
  <si>
    <t>DB2</t>
  </si>
  <si>
    <t>Ved pris kr 850.-</t>
  </si>
  <si>
    <t>Priselastisiteten</t>
  </si>
  <si>
    <t>Monop.</t>
  </si>
  <si>
    <t>reiser</t>
  </si>
  <si>
    <t xml:space="preserve"> = ( -2500/(30000+27500)*0,5)  /  (50 /(800+850)*0,5) </t>
  </si>
  <si>
    <t>Oppgave 4.21</t>
  </si>
  <si>
    <r>
      <t xml:space="preserve">Resultat: </t>
    </r>
    <r>
      <rPr>
        <sz val="12"/>
        <color theme="1"/>
        <rFont val="Times New Roman"/>
        <family val="1"/>
      </rPr>
      <t>(850-300) * 27500 -9000000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</si>
</sst>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7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1" fillId="0" borderId="8" xfId="0" applyFont="1" applyBorder="1"/>
    <xf numFmtId="0" fontId="1" fillId="0" borderId="0" xfId="0" applyFont="1" applyBorder="1"/>
    <xf numFmtId="0" fontId="7" fillId="0" borderId="0" xfId="0" applyFont="1"/>
    <xf numFmtId="0" fontId="3" fillId="0" borderId="12" xfId="0" applyFont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Border="1"/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Border="1"/>
    <xf numFmtId="0" fontId="5" fillId="0" borderId="0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/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7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" fillId="0" borderId="10" xfId="0" applyFont="1" applyBorder="1"/>
    <xf numFmtId="0" fontId="6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1" fillId="0" borderId="10" xfId="0" applyFont="1" applyBorder="1"/>
    <xf numFmtId="0" fontId="4" fillId="0" borderId="12" xfId="0" applyFont="1" applyBorder="1"/>
    <xf numFmtId="0" fontId="11" fillId="0" borderId="8" xfId="0" applyFont="1" applyBorder="1"/>
    <xf numFmtId="0" fontId="4" fillId="0" borderId="11" xfId="0" applyFont="1" applyBorder="1"/>
    <xf numFmtId="0" fontId="1" fillId="0" borderId="19" xfId="0" applyFont="1" applyBorder="1"/>
    <xf numFmtId="1" fontId="6" fillId="0" borderId="0" xfId="0" applyNumberFormat="1" applyFont="1"/>
    <xf numFmtId="1" fontId="6" fillId="0" borderId="11" xfId="0" applyNumberFormat="1" applyFont="1" applyBorder="1"/>
    <xf numFmtId="1" fontId="8" fillId="0" borderId="20" xfId="0" applyNumberFormat="1" applyFont="1" applyBorder="1"/>
    <xf numFmtId="2" fontId="4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89949748743713E-2"/>
          <c:y val="4.2372998248251699E-2"/>
          <c:w val="0.84924623115577891"/>
          <c:h val="0.87005889736410158"/>
        </c:manualLayout>
      </c:layout>
      <c:scatterChart>
        <c:scatterStyle val="smoothMarker"/>
        <c:varyColors val="0"/>
        <c:ser>
          <c:idx val="0"/>
          <c:order val="0"/>
          <c:tx>
            <c:v>Pris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6"/>
              <c:pt idx="0">
                <c:v>0</c:v>
              </c:pt>
              <c:pt idx="1">
                <c:v>2500</c:v>
              </c:pt>
              <c:pt idx="2">
                <c:v>5000</c:v>
              </c:pt>
              <c:pt idx="3">
                <c:v>7500</c:v>
              </c:pt>
              <c:pt idx="4">
                <c:v>10000</c:v>
              </c:pt>
              <c:pt idx="5">
                <c:v>12500</c:v>
              </c:pt>
              <c:pt idx="6">
                <c:v>15000</c:v>
              </c:pt>
              <c:pt idx="7">
                <c:v>17500</c:v>
              </c:pt>
              <c:pt idx="8">
                <c:v>20000</c:v>
              </c:pt>
              <c:pt idx="9">
                <c:v>22500</c:v>
              </c:pt>
              <c:pt idx="10">
                <c:v>25000</c:v>
              </c:pt>
              <c:pt idx="11">
                <c:v>27500</c:v>
              </c:pt>
              <c:pt idx="12">
                <c:v>30000</c:v>
              </c:pt>
              <c:pt idx="13">
                <c:v>32500</c:v>
              </c:pt>
              <c:pt idx="14">
                <c:v>35000</c:v>
              </c:pt>
              <c:pt idx="15">
                <c:v>37500</c:v>
              </c:pt>
            </c:numLit>
          </c:xVal>
          <c:yVal>
            <c:numLit>
              <c:formatCode>General</c:formatCode>
              <c:ptCount val="16"/>
              <c:pt idx="0">
                <c:v>1400</c:v>
              </c:pt>
              <c:pt idx="1">
                <c:v>1350</c:v>
              </c:pt>
              <c:pt idx="2">
                <c:v>1300</c:v>
              </c:pt>
              <c:pt idx="3">
                <c:v>1250</c:v>
              </c:pt>
              <c:pt idx="4">
                <c:v>1200</c:v>
              </c:pt>
              <c:pt idx="5">
                <c:v>1150</c:v>
              </c:pt>
              <c:pt idx="6">
                <c:v>1100</c:v>
              </c:pt>
              <c:pt idx="7">
                <c:v>1050</c:v>
              </c:pt>
              <c:pt idx="8">
                <c:v>1000</c:v>
              </c:pt>
              <c:pt idx="9">
                <c:v>950</c:v>
              </c:pt>
              <c:pt idx="10">
                <c:v>900</c:v>
              </c:pt>
              <c:pt idx="11">
                <c:v>850</c:v>
              </c:pt>
              <c:pt idx="12">
                <c:v>800</c:v>
              </c:pt>
              <c:pt idx="13">
                <c:v>750</c:v>
              </c:pt>
              <c:pt idx="14">
                <c:v>700</c:v>
              </c:pt>
              <c:pt idx="15">
                <c:v>650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69B-413F-8790-3F4AF493FCE5}"/>
            </c:ext>
          </c:extLst>
        </c:ser>
        <c:ser>
          <c:idx val="3"/>
          <c:order val="1"/>
          <c:tx>
            <c:v>DEI</c:v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6"/>
              <c:pt idx="0">
                <c:v>0</c:v>
              </c:pt>
              <c:pt idx="1">
                <c:v>2500</c:v>
              </c:pt>
              <c:pt idx="2">
                <c:v>5000</c:v>
              </c:pt>
              <c:pt idx="3">
                <c:v>7500</c:v>
              </c:pt>
              <c:pt idx="4">
                <c:v>10000</c:v>
              </c:pt>
              <c:pt idx="5">
                <c:v>12500</c:v>
              </c:pt>
              <c:pt idx="6">
                <c:v>15000</c:v>
              </c:pt>
              <c:pt idx="7">
                <c:v>17500</c:v>
              </c:pt>
              <c:pt idx="8">
                <c:v>20000</c:v>
              </c:pt>
              <c:pt idx="9">
                <c:v>22500</c:v>
              </c:pt>
              <c:pt idx="10">
                <c:v>25000</c:v>
              </c:pt>
              <c:pt idx="11">
                <c:v>27500</c:v>
              </c:pt>
              <c:pt idx="12">
                <c:v>30000</c:v>
              </c:pt>
              <c:pt idx="13">
                <c:v>32500</c:v>
              </c:pt>
              <c:pt idx="14">
                <c:v>35000</c:v>
              </c:pt>
              <c:pt idx="15">
                <c:v>37500</c:v>
              </c:pt>
            </c:numLit>
          </c:xVal>
          <c:yVal>
            <c:numLit>
              <c:formatCode>General</c:formatCode>
              <c:ptCount val="16"/>
              <c:pt idx="1">
                <c:v>1300</c:v>
              </c:pt>
              <c:pt idx="2">
                <c:v>1200</c:v>
              </c:pt>
              <c:pt idx="3">
                <c:v>1100</c:v>
              </c:pt>
              <c:pt idx="4">
                <c:v>1000</c:v>
              </c:pt>
              <c:pt idx="5">
                <c:v>900</c:v>
              </c:pt>
              <c:pt idx="6">
                <c:v>800</c:v>
              </c:pt>
              <c:pt idx="7">
                <c:v>700</c:v>
              </c:pt>
              <c:pt idx="8">
                <c:v>600</c:v>
              </c:pt>
              <c:pt idx="9">
                <c:v>500</c:v>
              </c:pt>
              <c:pt idx="10">
                <c:v>400</c:v>
              </c:pt>
              <c:pt idx="11">
                <c:v>300</c:v>
              </c:pt>
              <c:pt idx="12">
                <c:v>200</c:v>
              </c:pt>
              <c:pt idx="13">
                <c:v>100</c:v>
              </c:pt>
              <c:pt idx="14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A69B-413F-8790-3F4AF493FCE5}"/>
            </c:ext>
          </c:extLst>
        </c:ser>
        <c:ser>
          <c:idx val="4"/>
          <c:order val="2"/>
          <c:tx>
            <c:v>Studentpr.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6"/>
              <c:pt idx="0">
                <c:v>0</c:v>
              </c:pt>
              <c:pt idx="1">
                <c:v>2500</c:v>
              </c:pt>
              <c:pt idx="2">
                <c:v>5000</c:v>
              </c:pt>
              <c:pt idx="3">
                <c:v>7500</c:v>
              </c:pt>
              <c:pt idx="4">
                <c:v>10000</c:v>
              </c:pt>
              <c:pt idx="5">
                <c:v>12500</c:v>
              </c:pt>
              <c:pt idx="6">
                <c:v>15000</c:v>
              </c:pt>
              <c:pt idx="7">
                <c:v>17500</c:v>
              </c:pt>
              <c:pt idx="8">
                <c:v>20000</c:v>
              </c:pt>
              <c:pt idx="9">
                <c:v>22500</c:v>
              </c:pt>
              <c:pt idx="10">
                <c:v>25000</c:v>
              </c:pt>
              <c:pt idx="11">
                <c:v>27500</c:v>
              </c:pt>
              <c:pt idx="12">
                <c:v>30000</c:v>
              </c:pt>
              <c:pt idx="13">
                <c:v>32500</c:v>
              </c:pt>
              <c:pt idx="14">
                <c:v>35000</c:v>
              </c:pt>
              <c:pt idx="15">
                <c:v>37500</c:v>
              </c:pt>
            </c:numLit>
          </c:xVal>
          <c:yVal>
            <c:numLit>
              <c:formatCode>General</c:formatCode>
              <c:ptCount val="16"/>
              <c:pt idx="0">
                <c:v>600</c:v>
              </c:pt>
              <c:pt idx="1">
                <c:v>600</c:v>
              </c:pt>
              <c:pt idx="2">
                <c:v>600</c:v>
              </c:pt>
              <c:pt idx="3">
                <c:v>600</c:v>
              </c:pt>
              <c:pt idx="4">
                <c:v>600</c:v>
              </c:pt>
              <c:pt idx="5">
                <c:v>600</c:v>
              </c:pt>
              <c:pt idx="6">
                <c:v>600</c:v>
              </c:pt>
              <c:pt idx="7">
                <c:v>600</c:v>
              </c:pt>
              <c:pt idx="8">
                <c:v>600</c:v>
              </c:pt>
              <c:pt idx="9">
                <c:v>600</c:v>
              </c:pt>
              <c:pt idx="10">
                <c:v>600</c:v>
              </c:pt>
              <c:pt idx="11">
                <c:v>600</c:v>
              </c:pt>
              <c:pt idx="12">
                <c:v>600</c:v>
              </c:pt>
              <c:pt idx="13">
                <c:v>600</c:v>
              </c:pt>
              <c:pt idx="14">
                <c:v>600</c:v>
              </c:pt>
              <c:pt idx="15">
                <c:v>600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A69B-413F-8790-3F4AF493FCE5}"/>
            </c:ext>
          </c:extLst>
        </c:ser>
        <c:ser>
          <c:idx val="5"/>
          <c:order val="3"/>
          <c:tx>
            <c:v>VEK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6"/>
              <c:pt idx="0">
                <c:v>0</c:v>
              </c:pt>
              <c:pt idx="1">
                <c:v>2500</c:v>
              </c:pt>
              <c:pt idx="2">
                <c:v>5000</c:v>
              </c:pt>
              <c:pt idx="3">
                <c:v>7500</c:v>
              </c:pt>
              <c:pt idx="4">
                <c:v>10000</c:v>
              </c:pt>
              <c:pt idx="5">
                <c:v>12500</c:v>
              </c:pt>
              <c:pt idx="6">
                <c:v>15000</c:v>
              </c:pt>
              <c:pt idx="7">
                <c:v>17500</c:v>
              </c:pt>
              <c:pt idx="8">
                <c:v>20000</c:v>
              </c:pt>
              <c:pt idx="9">
                <c:v>22500</c:v>
              </c:pt>
              <c:pt idx="10">
                <c:v>25000</c:v>
              </c:pt>
              <c:pt idx="11">
                <c:v>27500</c:v>
              </c:pt>
              <c:pt idx="12">
                <c:v>30000</c:v>
              </c:pt>
              <c:pt idx="13">
                <c:v>32500</c:v>
              </c:pt>
              <c:pt idx="14">
                <c:v>35000</c:v>
              </c:pt>
              <c:pt idx="15">
                <c:v>37500</c:v>
              </c:pt>
            </c:numLit>
          </c:xVal>
          <c:yVal>
            <c:numLit>
              <c:formatCode>General</c:formatCode>
              <c:ptCount val="16"/>
              <c:pt idx="1">
                <c:v>300</c:v>
              </c:pt>
              <c:pt idx="2">
                <c:v>300</c:v>
              </c:pt>
              <c:pt idx="3">
                <c:v>300</c:v>
              </c:pt>
              <c:pt idx="4">
                <c:v>300</c:v>
              </c:pt>
              <c:pt idx="5">
                <c:v>300</c:v>
              </c:pt>
              <c:pt idx="6">
                <c:v>300</c:v>
              </c:pt>
              <c:pt idx="7">
                <c:v>300</c:v>
              </c:pt>
              <c:pt idx="8">
                <c:v>300</c:v>
              </c:pt>
              <c:pt idx="9">
                <c:v>300</c:v>
              </c:pt>
              <c:pt idx="10">
                <c:v>300</c:v>
              </c:pt>
              <c:pt idx="11">
                <c:v>300</c:v>
              </c:pt>
              <c:pt idx="12">
                <c:v>300</c:v>
              </c:pt>
              <c:pt idx="13">
                <c:v>300</c:v>
              </c:pt>
              <c:pt idx="14">
                <c:v>300</c:v>
              </c:pt>
              <c:pt idx="15">
                <c:v>300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A69B-413F-8790-3F4AF493FCE5}"/>
            </c:ext>
          </c:extLst>
        </c:ser>
        <c:ser>
          <c:idx val="6"/>
          <c:order val="4"/>
          <c:tx>
            <c:v>DEK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6"/>
              <c:pt idx="0">
                <c:v>0</c:v>
              </c:pt>
              <c:pt idx="1">
                <c:v>2500</c:v>
              </c:pt>
              <c:pt idx="2">
                <c:v>5000</c:v>
              </c:pt>
              <c:pt idx="3">
                <c:v>7500</c:v>
              </c:pt>
              <c:pt idx="4">
                <c:v>10000</c:v>
              </c:pt>
              <c:pt idx="5">
                <c:v>12500</c:v>
              </c:pt>
              <c:pt idx="6">
                <c:v>15000</c:v>
              </c:pt>
              <c:pt idx="7">
                <c:v>17500</c:v>
              </c:pt>
              <c:pt idx="8">
                <c:v>20000</c:v>
              </c:pt>
              <c:pt idx="9">
                <c:v>22500</c:v>
              </c:pt>
              <c:pt idx="10">
                <c:v>25000</c:v>
              </c:pt>
              <c:pt idx="11">
                <c:v>27500</c:v>
              </c:pt>
              <c:pt idx="12">
                <c:v>30000</c:v>
              </c:pt>
              <c:pt idx="13">
                <c:v>32500</c:v>
              </c:pt>
              <c:pt idx="14">
                <c:v>35000</c:v>
              </c:pt>
              <c:pt idx="15">
                <c:v>37500</c:v>
              </c:pt>
            </c:numLit>
          </c:xVal>
          <c:yVal>
            <c:numLit>
              <c:formatCode>General</c:formatCode>
              <c:ptCount val="16"/>
              <c:pt idx="1">
                <c:v>300</c:v>
              </c:pt>
              <c:pt idx="2">
                <c:v>300</c:v>
              </c:pt>
              <c:pt idx="3">
                <c:v>300</c:v>
              </c:pt>
              <c:pt idx="4">
                <c:v>300</c:v>
              </c:pt>
              <c:pt idx="5">
                <c:v>300</c:v>
              </c:pt>
              <c:pt idx="6">
                <c:v>300</c:v>
              </c:pt>
              <c:pt idx="7">
                <c:v>300</c:v>
              </c:pt>
              <c:pt idx="8">
                <c:v>300</c:v>
              </c:pt>
              <c:pt idx="9">
                <c:v>300</c:v>
              </c:pt>
              <c:pt idx="10">
                <c:v>300</c:v>
              </c:pt>
              <c:pt idx="11">
                <c:v>300</c:v>
              </c:pt>
              <c:pt idx="12">
                <c:v>300</c:v>
              </c:pt>
              <c:pt idx="13">
                <c:v>300</c:v>
              </c:pt>
              <c:pt idx="14">
                <c:v>300</c:v>
              </c:pt>
              <c:pt idx="15">
                <c:v>300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A69B-413F-8790-3F4AF493FCE5}"/>
            </c:ext>
          </c:extLst>
        </c:ser>
        <c:ser>
          <c:idx val="7"/>
          <c:order val="5"/>
          <c:tx>
            <c:v>FEK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6"/>
              <c:pt idx="0">
                <c:v>0</c:v>
              </c:pt>
              <c:pt idx="1">
                <c:v>2500</c:v>
              </c:pt>
              <c:pt idx="2">
                <c:v>5000</c:v>
              </c:pt>
              <c:pt idx="3">
                <c:v>7500</c:v>
              </c:pt>
              <c:pt idx="4">
                <c:v>10000</c:v>
              </c:pt>
              <c:pt idx="5">
                <c:v>12500</c:v>
              </c:pt>
              <c:pt idx="6">
                <c:v>15000</c:v>
              </c:pt>
              <c:pt idx="7">
                <c:v>17500</c:v>
              </c:pt>
              <c:pt idx="8">
                <c:v>20000</c:v>
              </c:pt>
              <c:pt idx="9">
                <c:v>22500</c:v>
              </c:pt>
              <c:pt idx="10">
                <c:v>25000</c:v>
              </c:pt>
              <c:pt idx="11">
                <c:v>27500</c:v>
              </c:pt>
              <c:pt idx="12">
                <c:v>30000</c:v>
              </c:pt>
              <c:pt idx="13">
                <c:v>32500</c:v>
              </c:pt>
              <c:pt idx="14">
                <c:v>35000</c:v>
              </c:pt>
              <c:pt idx="15">
                <c:v>37500</c:v>
              </c:pt>
            </c:numLit>
          </c:xVal>
          <c:yVal>
            <c:numLit>
              <c:formatCode>General</c:formatCode>
              <c:ptCount val="16"/>
              <c:pt idx="1">
                <c:v>4800</c:v>
              </c:pt>
              <c:pt idx="2">
                <c:v>1800</c:v>
              </c:pt>
              <c:pt idx="3">
                <c:v>1200</c:v>
              </c:pt>
              <c:pt idx="4">
                <c:v>900</c:v>
              </c:pt>
              <c:pt idx="5">
                <c:v>720</c:v>
              </c:pt>
              <c:pt idx="6">
                <c:v>600</c:v>
              </c:pt>
              <c:pt idx="7">
                <c:v>514.28571428571433</c:v>
              </c:pt>
              <c:pt idx="8">
                <c:v>450</c:v>
              </c:pt>
              <c:pt idx="9">
                <c:v>400</c:v>
              </c:pt>
              <c:pt idx="10">
                <c:v>360</c:v>
              </c:pt>
              <c:pt idx="11">
                <c:v>327.27272727272725</c:v>
              </c:pt>
              <c:pt idx="12">
                <c:v>300</c:v>
              </c:pt>
              <c:pt idx="13">
                <c:v>276.92307692307691</c:v>
              </c:pt>
              <c:pt idx="14">
                <c:v>257.14285714285717</c:v>
              </c:pt>
              <c:pt idx="15">
                <c:v>240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A69B-413F-8790-3F4AF493FCE5}"/>
            </c:ext>
          </c:extLst>
        </c:ser>
        <c:ser>
          <c:idx val="8"/>
          <c:order val="6"/>
          <c:tx>
            <c:v>TEK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6"/>
              <c:pt idx="0">
                <c:v>0</c:v>
              </c:pt>
              <c:pt idx="1">
                <c:v>2500</c:v>
              </c:pt>
              <c:pt idx="2">
                <c:v>5000</c:v>
              </c:pt>
              <c:pt idx="3">
                <c:v>7500</c:v>
              </c:pt>
              <c:pt idx="4">
                <c:v>10000</c:v>
              </c:pt>
              <c:pt idx="5">
                <c:v>12500</c:v>
              </c:pt>
              <c:pt idx="6">
                <c:v>15000</c:v>
              </c:pt>
              <c:pt idx="7">
                <c:v>17500</c:v>
              </c:pt>
              <c:pt idx="8">
                <c:v>20000</c:v>
              </c:pt>
              <c:pt idx="9">
                <c:v>22500</c:v>
              </c:pt>
              <c:pt idx="10">
                <c:v>25000</c:v>
              </c:pt>
              <c:pt idx="11">
                <c:v>27500</c:v>
              </c:pt>
              <c:pt idx="12">
                <c:v>30000</c:v>
              </c:pt>
              <c:pt idx="13">
                <c:v>32500</c:v>
              </c:pt>
              <c:pt idx="14">
                <c:v>35000</c:v>
              </c:pt>
              <c:pt idx="15">
                <c:v>37500</c:v>
              </c:pt>
            </c:numLit>
          </c:xVal>
          <c:yVal>
            <c:numLit>
              <c:formatCode>General</c:formatCode>
              <c:ptCount val="16"/>
              <c:pt idx="1">
                <c:v>5100</c:v>
              </c:pt>
              <c:pt idx="2">
                <c:v>2100</c:v>
              </c:pt>
              <c:pt idx="3">
                <c:v>1500</c:v>
              </c:pt>
              <c:pt idx="4">
                <c:v>1200</c:v>
              </c:pt>
              <c:pt idx="5">
                <c:v>1020</c:v>
              </c:pt>
              <c:pt idx="6">
                <c:v>900</c:v>
              </c:pt>
              <c:pt idx="7">
                <c:v>814.28571428571433</c:v>
              </c:pt>
              <c:pt idx="8">
                <c:v>750</c:v>
              </c:pt>
              <c:pt idx="9">
                <c:v>700</c:v>
              </c:pt>
              <c:pt idx="10">
                <c:v>660</c:v>
              </c:pt>
              <c:pt idx="11">
                <c:v>627.27272727272725</c:v>
              </c:pt>
              <c:pt idx="12">
                <c:v>600</c:v>
              </c:pt>
              <c:pt idx="13">
                <c:v>576.92307692307691</c:v>
              </c:pt>
              <c:pt idx="14">
                <c:v>557.14285714285711</c:v>
              </c:pt>
              <c:pt idx="15">
                <c:v>540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A69B-413F-8790-3F4AF493F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83624"/>
        <c:axId val="1"/>
      </c:scatterChart>
      <c:valAx>
        <c:axId val="451283624"/>
        <c:scaling>
          <c:orientation val="minMax"/>
          <c:max val="400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6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4512836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105527638190957"/>
          <c:y val="1.4124293785310734E-2"/>
          <c:w val="0.27889447236180898"/>
          <c:h val="0.333334223052626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23</xdr:row>
      <xdr:rowOff>123825</xdr:rowOff>
    </xdr:from>
    <xdr:to>
      <xdr:col>14</xdr:col>
      <xdr:colOff>190500</xdr:colOff>
      <xdr:row>43</xdr:row>
      <xdr:rowOff>142875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5543550" y="4772025"/>
          <a:ext cx="5314950" cy="4019550"/>
          <a:chOff x="351" y="408"/>
          <a:chExt cx="376" cy="367"/>
        </a:xfrm>
      </xdr:grpSpPr>
      <xdr:graphicFrame macro="">
        <xdr:nvGraphicFramePr>
          <xdr:cNvPr id="33" name="Diagram 2"/>
          <xdr:cNvGraphicFramePr>
            <a:graphicFrameLocks/>
          </xdr:cNvGraphicFramePr>
        </xdr:nvGraphicFramePr>
        <xdr:xfrm>
          <a:off x="351" y="408"/>
          <a:ext cx="376" cy="3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4" name="Group 3"/>
          <xdr:cNvGrpSpPr>
            <a:grpSpLocks/>
          </xdr:cNvGrpSpPr>
        </xdr:nvGrpSpPr>
        <xdr:grpSpPr bwMode="auto">
          <a:xfrm>
            <a:off x="390" y="572"/>
            <a:ext cx="217" cy="171"/>
            <a:chOff x="390" y="572"/>
            <a:chExt cx="217" cy="171"/>
          </a:xfrm>
        </xdr:grpSpPr>
        <xdr:sp macro="" textlink="">
          <xdr:nvSpPr>
            <xdr:cNvPr id="39" name="Line 4"/>
            <xdr:cNvSpPr>
              <a:spLocks noChangeShapeType="1"/>
            </xdr:cNvSpPr>
          </xdr:nvSpPr>
          <xdr:spPr bwMode="auto">
            <a:xfrm>
              <a:off x="607" y="686"/>
              <a:ext cx="0" cy="5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0" name="Line 5"/>
            <xdr:cNvSpPr>
              <a:spLocks noChangeShapeType="1"/>
            </xdr:cNvSpPr>
          </xdr:nvSpPr>
          <xdr:spPr bwMode="auto">
            <a:xfrm flipV="1">
              <a:off x="607" y="572"/>
              <a:ext cx="0" cy="11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" name="Line 6"/>
            <xdr:cNvSpPr>
              <a:spLocks noChangeShapeType="1"/>
            </xdr:cNvSpPr>
          </xdr:nvSpPr>
          <xdr:spPr bwMode="auto">
            <a:xfrm flipH="1">
              <a:off x="390" y="573"/>
              <a:ext cx="21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35" name="Group 7"/>
          <xdr:cNvGrpSpPr>
            <a:grpSpLocks/>
          </xdr:cNvGrpSpPr>
        </xdr:nvGrpSpPr>
        <xdr:grpSpPr bwMode="auto">
          <a:xfrm>
            <a:off x="387" y="540"/>
            <a:ext cx="160" cy="204"/>
            <a:chOff x="387" y="540"/>
            <a:chExt cx="160" cy="204"/>
          </a:xfrm>
        </xdr:grpSpPr>
        <xdr:sp macro="" textlink="">
          <xdr:nvSpPr>
            <xdr:cNvPr id="36" name="Line 8"/>
            <xdr:cNvSpPr>
              <a:spLocks noChangeShapeType="1"/>
            </xdr:cNvSpPr>
          </xdr:nvSpPr>
          <xdr:spPr bwMode="auto">
            <a:xfrm>
              <a:off x="547" y="623"/>
              <a:ext cx="0" cy="12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" name="Line 9"/>
            <xdr:cNvSpPr>
              <a:spLocks noChangeShapeType="1"/>
            </xdr:cNvSpPr>
          </xdr:nvSpPr>
          <xdr:spPr bwMode="auto">
            <a:xfrm flipV="1">
              <a:off x="547" y="540"/>
              <a:ext cx="0" cy="82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8" name="Line 10"/>
            <xdr:cNvSpPr>
              <a:spLocks noChangeShapeType="1"/>
            </xdr:cNvSpPr>
          </xdr:nvSpPr>
          <xdr:spPr bwMode="auto">
            <a:xfrm flipH="1">
              <a:off x="387" y="542"/>
              <a:ext cx="15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16" workbookViewId="0">
      <selection activeCell="T48" sqref="T48"/>
    </sheetView>
  </sheetViews>
  <sheetFormatPr baseColWidth="10" defaultRowHeight="15" x14ac:dyDescent="0.25"/>
  <sheetData>
    <row r="1" spans="1:15" ht="18.75" x14ac:dyDescent="0.3">
      <c r="A1" s="14" t="s">
        <v>39</v>
      </c>
      <c r="B1" s="1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5" t="s">
        <v>9</v>
      </c>
      <c r="O1" s="4"/>
    </row>
    <row r="2" spans="1:15" ht="15.75" thickBot="1" x14ac:dyDescent="0.3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15" t="s">
        <v>10</v>
      </c>
      <c r="O2" s="4"/>
    </row>
    <row r="3" spans="1:15" ht="15.75" x14ac:dyDescent="0.25">
      <c r="A3" s="2"/>
      <c r="B3" s="16" t="s">
        <v>11</v>
      </c>
      <c r="C3" s="17" t="s">
        <v>12</v>
      </c>
      <c r="D3" s="17" t="s">
        <v>13</v>
      </c>
      <c r="E3" s="18" t="s">
        <v>14</v>
      </c>
      <c r="F3" s="17" t="s">
        <v>4</v>
      </c>
      <c r="G3" s="17" t="s">
        <v>15</v>
      </c>
      <c r="H3" s="17" t="s">
        <v>0</v>
      </c>
      <c r="I3" s="17" t="s">
        <v>2</v>
      </c>
      <c r="J3" s="17" t="s">
        <v>1</v>
      </c>
      <c r="K3" s="17" t="s">
        <v>3</v>
      </c>
      <c r="L3" s="17" t="s">
        <v>16</v>
      </c>
      <c r="M3" s="19" t="s">
        <v>17</v>
      </c>
      <c r="N3" s="20" t="s">
        <v>18</v>
      </c>
      <c r="O3" s="2"/>
    </row>
    <row r="4" spans="1:15" ht="15.75" x14ac:dyDescent="0.25">
      <c r="A4" s="2"/>
      <c r="B4" s="21">
        <v>0</v>
      </c>
      <c r="C4" s="22">
        <v>1400</v>
      </c>
      <c r="D4" s="22">
        <f t="shared" ref="D4:D19" si="0">C4*B4</f>
        <v>0</v>
      </c>
      <c r="E4" s="23"/>
      <c r="F4" s="22"/>
      <c r="G4" s="22">
        <v>600</v>
      </c>
      <c r="H4" s="22"/>
      <c r="I4" s="22"/>
      <c r="J4" s="24"/>
      <c r="K4" s="24"/>
      <c r="L4" s="22">
        <v>0</v>
      </c>
      <c r="M4" s="25">
        <f>D4-B4*C4-L4</f>
        <v>0</v>
      </c>
      <c r="N4" s="26"/>
      <c r="O4" s="2"/>
    </row>
    <row r="5" spans="1:15" ht="15.75" x14ac:dyDescent="0.25">
      <c r="A5" s="2"/>
      <c r="B5" s="21">
        <v>2500</v>
      </c>
      <c r="C5" s="27">
        <v>1350</v>
      </c>
      <c r="D5" s="27">
        <f t="shared" si="0"/>
        <v>3375000</v>
      </c>
      <c r="E5" s="23">
        <f t="shared" ref="E5:E18" si="1">D6-D4</f>
        <v>6500000</v>
      </c>
      <c r="F5" s="22">
        <f t="shared" ref="F5:F18" si="2">E5/(B6-B4)</f>
        <v>1300</v>
      </c>
      <c r="G5" s="22">
        <v>600</v>
      </c>
      <c r="H5" s="27">
        <v>300</v>
      </c>
      <c r="I5" s="22">
        <f t="shared" ref="I5:I19" si="3">H5</f>
        <v>300</v>
      </c>
      <c r="J5" s="28">
        <f t="shared" ref="J5:J19" si="4">L5/B5</f>
        <v>4800</v>
      </c>
      <c r="K5" s="28">
        <f t="shared" ref="K5:K19" si="5">H5+J5</f>
        <v>5100</v>
      </c>
      <c r="L5" s="27">
        <v>12000000</v>
      </c>
      <c r="M5" s="29">
        <f t="shared" ref="M5:M19" si="6">D5-B5*H5-L5</f>
        <v>-9375000</v>
      </c>
      <c r="N5" s="30">
        <f t="shared" ref="N5:N19" si="7">D5+(G5*(60000-B5))-(I5*60000)-L5</f>
        <v>7875000</v>
      </c>
      <c r="O5" s="2"/>
    </row>
    <row r="6" spans="1:15" ht="15.75" x14ac:dyDescent="0.25">
      <c r="A6" s="2"/>
      <c r="B6" s="21">
        <v>5000</v>
      </c>
      <c r="C6" s="22">
        <v>1300</v>
      </c>
      <c r="D6" s="22">
        <f t="shared" si="0"/>
        <v>6500000</v>
      </c>
      <c r="E6" s="31">
        <f t="shared" si="1"/>
        <v>6000000</v>
      </c>
      <c r="F6" s="27">
        <f t="shared" si="2"/>
        <v>1200</v>
      </c>
      <c r="G6" s="22">
        <v>600</v>
      </c>
      <c r="H6" s="22">
        <v>300</v>
      </c>
      <c r="I6" s="27">
        <f t="shared" si="3"/>
        <v>300</v>
      </c>
      <c r="J6" s="32">
        <f t="shared" si="4"/>
        <v>1800</v>
      </c>
      <c r="K6" s="32">
        <f t="shared" si="5"/>
        <v>2100</v>
      </c>
      <c r="L6" s="22">
        <v>9000000</v>
      </c>
      <c r="M6" s="25">
        <f t="shared" si="6"/>
        <v>-4000000</v>
      </c>
      <c r="N6" s="26">
        <f t="shared" si="7"/>
        <v>12500000</v>
      </c>
      <c r="O6" s="2"/>
    </row>
    <row r="7" spans="1:15" ht="15.75" x14ac:dyDescent="0.25">
      <c r="A7" s="2"/>
      <c r="B7" s="21">
        <v>7500</v>
      </c>
      <c r="C7" s="27">
        <v>1250</v>
      </c>
      <c r="D7" s="27">
        <f t="shared" si="0"/>
        <v>9375000</v>
      </c>
      <c r="E7" s="23">
        <f t="shared" si="1"/>
        <v>5500000</v>
      </c>
      <c r="F7" s="22">
        <f t="shared" si="2"/>
        <v>1100</v>
      </c>
      <c r="G7" s="22">
        <v>600</v>
      </c>
      <c r="H7" s="27">
        <v>300</v>
      </c>
      <c r="I7" s="22">
        <f t="shared" si="3"/>
        <v>300</v>
      </c>
      <c r="J7" s="28">
        <f t="shared" si="4"/>
        <v>1200</v>
      </c>
      <c r="K7" s="28">
        <f t="shared" si="5"/>
        <v>1500</v>
      </c>
      <c r="L7" s="22">
        <v>9000000</v>
      </c>
      <c r="M7" s="29">
        <f t="shared" si="6"/>
        <v>-1875000</v>
      </c>
      <c r="N7" s="30">
        <f t="shared" si="7"/>
        <v>13875000</v>
      </c>
      <c r="O7" s="2"/>
    </row>
    <row r="8" spans="1:15" ht="15.75" x14ac:dyDescent="0.25">
      <c r="A8" s="2"/>
      <c r="B8" s="33">
        <v>10000</v>
      </c>
      <c r="C8" s="23">
        <v>1200</v>
      </c>
      <c r="D8" s="22">
        <f t="shared" si="0"/>
        <v>12000000</v>
      </c>
      <c r="E8" s="31">
        <f t="shared" si="1"/>
        <v>5000000</v>
      </c>
      <c r="F8" s="27">
        <f t="shared" si="2"/>
        <v>1000</v>
      </c>
      <c r="G8" s="22">
        <v>600</v>
      </c>
      <c r="H8" s="22">
        <v>300</v>
      </c>
      <c r="I8" s="27">
        <f t="shared" si="3"/>
        <v>300</v>
      </c>
      <c r="J8" s="32">
        <f t="shared" si="4"/>
        <v>900</v>
      </c>
      <c r="K8" s="32">
        <f t="shared" si="5"/>
        <v>1200</v>
      </c>
      <c r="L8" s="22">
        <v>9000000</v>
      </c>
      <c r="M8" s="25">
        <f t="shared" si="6"/>
        <v>0</v>
      </c>
      <c r="N8" s="26">
        <f t="shared" si="7"/>
        <v>15000000</v>
      </c>
      <c r="O8" s="2"/>
    </row>
    <row r="9" spans="1:15" ht="15.75" x14ac:dyDescent="0.25">
      <c r="A9" s="2"/>
      <c r="B9" s="33">
        <v>12500</v>
      </c>
      <c r="C9" s="31">
        <v>1150</v>
      </c>
      <c r="D9" s="27">
        <f t="shared" si="0"/>
        <v>14375000</v>
      </c>
      <c r="E9" s="23">
        <f t="shared" si="1"/>
        <v>4500000</v>
      </c>
      <c r="F9" s="22">
        <f t="shared" si="2"/>
        <v>900</v>
      </c>
      <c r="G9" s="22">
        <v>600</v>
      </c>
      <c r="H9" s="27">
        <v>300</v>
      </c>
      <c r="I9" s="22">
        <f t="shared" si="3"/>
        <v>300</v>
      </c>
      <c r="J9" s="28">
        <f t="shared" si="4"/>
        <v>720</v>
      </c>
      <c r="K9" s="28">
        <f t="shared" si="5"/>
        <v>1020</v>
      </c>
      <c r="L9" s="22">
        <v>9000000</v>
      </c>
      <c r="M9" s="29">
        <f t="shared" si="6"/>
        <v>1625000</v>
      </c>
      <c r="N9" s="30">
        <f t="shared" si="7"/>
        <v>15875000</v>
      </c>
      <c r="O9" s="2"/>
    </row>
    <row r="10" spans="1:15" ht="15.75" x14ac:dyDescent="0.25">
      <c r="A10" s="2"/>
      <c r="B10" s="33">
        <v>15000</v>
      </c>
      <c r="C10" s="23">
        <v>1100</v>
      </c>
      <c r="D10" s="22">
        <f t="shared" si="0"/>
        <v>16500000</v>
      </c>
      <c r="E10" s="31">
        <f t="shared" si="1"/>
        <v>4000000</v>
      </c>
      <c r="F10" s="27">
        <f t="shared" si="2"/>
        <v>800</v>
      </c>
      <c r="G10" s="22">
        <v>600</v>
      </c>
      <c r="H10" s="22">
        <v>300</v>
      </c>
      <c r="I10" s="27">
        <f t="shared" si="3"/>
        <v>300</v>
      </c>
      <c r="J10" s="32">
        <f t="shared" si="4"/>
        <v>600</v>
      </c>
      <c r="K10" s="32">
        <f t="shared" si="5"/>
        <v>900</v>
      </c>
      <c r="L10" s="22">
        <v>9000000</v>
      </c>
      <c r="M10" s="25">
        <f t="shared" si="6"/>
        <v>3000000</v>
      </c>
      <c r="N10" s="26">
        <f t="shared" si="7"/>
        <v>16500000</v>
      </c>
      <c r="O10" s="2"/>
    </row>
    <row r="11" spans="1:15" ht="15.75" x14ac:dyDescent="0.25">
      <c r="A11" s="2"/>
      <c r="B11" s="33">
        <v>17500</v>
      </c>
      <c r="C11" s="31">
        <v>1050</v>
      </c>
      <c r="D11" s="27">
        <f t="shared" si="0"/>
        <v>18375000</v>
      </c>
      <c r="E11" s="23">
        <f t="shared" si="1"/>
        <v>3500000</v>
      </c>
      <c r="F11" s="22">
        <f t="shared" si="2"/>
        <v>700</v>
      </c>
      <c r="G11" s="22">
        <v>600</v>
      </c>
      <c r="H11" s="27">
        <v>300</v>
      </c>
      <c r="I11" s="22">
        <f t="shared" si="3"/>
        <v>300</v>
      </c>
      <c r="J11" s="28">
        <f t="shared" si="4"/>
        <v>514.28571428571433</v>
      </c>
      <c r="K11" s="28">
        <f t="shared" si="5"/>
        <v>814.28571428571433</v>
      </c>
      <c r="L11" s="22">
        <v>9000000</v>
      </c>
      <c r="M11" s="29">
        <f t="shared" si="6"/>
        <v>4125000</v>
      </c>
      <c r="N11" s="30">
        <f t="shared" si="7"/>
        <v>16875000</v>
      </c>
      <c r="O11" s="2"/>
    </row>
    <row r="12" spans="1:15" ht="15.75" x14ac:dyDescent="0.25">
      <c r="A12" s="2"/>
      <c r="B12" s="34">
        <v>20000</v>
      </c>
      <c r="C12" s="35">
        <v>1000</v>
      </c>
      <c r="D12" s="22">
        <f t="shared" si="0"/>
        <v>20000000</v>
      </c>
      <c r="E12" s="31">
        <f t="shared" si="1"/>
        <v>3000000</v>
      </c>
      <c r="F12" s="27">
        <f t="shared" si="2"/>
        <v>600</v>
      </c>
      <c r="G12" s="22">
        <v>600</v>
      </c>
      <c r="H12" s="22">
        <v>300</v>
      </c>
      <c r="I12" s="27">
        <f t="shared" si="3"/>
        <v>300</v>
      </c>
      <c r="J12" s="32">
        <f t="shared" si="4"/>
        <v>450</v>
      </c>
      <c r="K12" s="32">
        <f t="shared" si="5"/>
        <v>750</v>
      </c>
      <c r="L12" s="22">
        <v>9000000</v>
      </c>
      <c r="M12" s="25">
        <f t="shared" si="6"/>
        <v>5000000</v>
      </c>
      <c r="N12" s="36">
        <f t="shared" si="7"/>
        <v>17000000</v>
      </c>
      <c r="O12" s="2"/>
    </row>
    <row r="13" spans="1:15" ht="15.75" x14ac:dyDescent="0.25">
      <c r="A13" s="2"/>
      <c r="B13" s="33">
        <v>22500</v>
      </c>
      <c r="C13" s="31">
        <v>950</v>
      </c>
      <c r="D13" s="27">
        <f t="shared" si="0"/>
        <v>21375000</v>
      </c>
      <c r="E13" s="23">
        <f t="shared" si="1"/>
        <v>2500000</v>
      </c>
      <c r="F13" s="22">
        <f t="shared" si="2"/>
        <v>500</v>
      </c>
      <c r="G13" s="22">
        <v>600</v>
      </c>
      <c r="H13" s="27">
        <v>300</v>
      </c>
      <c r="I13" s="22">
        <f t="shared" si="3"/>
        <v>300</v>
      </c>
      <c r="J13" s="28">
        <f t="shared" si="4"/>
        <v>400</v>
      </c>
      <c r="K13" s="28">
        <f t="shared" si="5"/>
        <v>700</v>
      </c>
      <c r="L13" s="22">
        <v>9000000</v>
      </c>
      <c r="M13" s="29">
        <f t="shared" si="6"/>
        <v>5625000</v>
      </c>
      <c r="N13" s="30">
        <f t="shared" si="7"/>
        <v>16875000</v>
      </c>
      <c r="O13" s="2"/>
    </row>
    <row r="14" spans="1:15" ht="15.75" x14ac:dyDescent="0.25">
      <c r="A14" s="2"/>
      <c r="B14" s="33">
        <v>25000</v>
      </c>
      <c r="C14" s="23">
        <v>900</v>
      </c>
      <c r="D14" s="22">
        <f t="shared" si="0"/>
        <v>22500000</v>
      </c>
      <c r="E14" s="31">
        <f t="shared" si="1"/>
        <v>2000000</v>
      </c>
      <c r="F14" s="27">
        <f t="shared" si="2"/>
        <v>400</v>
      </c>
      <c r="G14" s="22">
        <v>600</v>
      </c>
      <c r="H14" s="22">
        <v>300</v>
      </c>
      <c r="I14" s="27">
        <f t="shared" si="3"/>
        <v>300</v>
      </c>
      <c r="J14" s="32">
        <f t="shared" si="4"/>
        <v>360</v>
      </c>
      <c r="K14" s="32">
        <f t="shared" si="5"/>
        <v>660</v>
      </c>
      <c r="L14" s="22">
        <v>9000000</v>
      </c>
      <c r="M14" s="25">
        <f t="shared" si="6"/>
        <v>6000000</v>
      </c>
      <c r="N14" s="26">
        <f t="shared" si="7"/>
        <v>16500000</v>
      </c>
      <c r="O14" s="2"/>
    </row>
    <row r="15" spans="1:15" ht="15.75" x14ac:dyDescent="0.25">
      <c r="A15" s="2"/>
      <c r="B15" s="37">
        <v>27500</v>
      </c>
      <c r="C15" s="38">
        <v>850</v>
      </c>
      <c r="D15" s="27">
        <f t="shared" si="0"/>
        <v>23375000</v>
      </c>
      <c r="E15" s="23">
        <f t="shared" si="1"/>
        <v>1500000</v>
      </c>
      <c r="F15" s="22">
        <f t="shared" si="2"/>
        <v>300</v>
      </c>
      <c r="G15" s="22">
        <v>600</v>
      </c>
      <c r="H15" s="27">
        <v>300</v>
      </c>
      <c r="I15" s="22">
        <f t="shared" si="3"/>
        <v>300</v>
      </c>
      <c r="J15" s="28">
        <f t="shared" si="4"/>
        <v>327.27272727272725</v>
      </c>
      <c r="K15" s="28">
        <f t="shared" si="5"/>
        <v>627.27272727272725</v>
      </c>
      <c r="L15" s="22">
        <v>9000000</v>
      </c>
      <c r="M15" s="39">
        <f t="shared" si="6"/>
        <v>6125000</v>
      </c>
      <c r="N15" s="30">
        <f t="shared" si="7"/>
        <v>15875000</v>
      </c>
      <c r="O15" s="2"/>
    </row>
    <row r="16" spans="1:15" ht="15.75" x14ac:dyDescent="0.25">
      <c r="A16" s="2"/>
      <c r="B16" s="33">
        <v>30000</v>
      </c>
      <c r="C16" s="22">
        <v>800</v>
      </c>
      <c r="D16" s="22">
        <f t="shared" si="0"/>
        <v>24000000</v>
      </c>
      <c r="E16" s="31">
        <f t="shared" si="1"/>
        <v>1000000</v>
      </c>
      <c r="F16" s="27">
        <f t="shared" si="2"/>
        <v>200</v>
      </c>
      <c r="G16" s="22">
        <v>600</v>
      </c>
      <c r="H16" s="22">
        <v>300</v>
      </c>
      <c r="I16" s="27">
        <f t="shared" si="3"/>
        <v>300</v>
      </c>
      <c r="J16" s="32">
        <f t="shared" si="4"/>
        <v>300</v>
      </c>
      <c r="K16" s="32">
        <f t="shared" si="5"/>
        <v>600</v>
      </c>
      <c r="L16" s="22">
        <v>9000000</v>
      </c>
      <c r="M16" s="25">
        <f t="shared" si="6"/>
        <v>6000000</v>
      </c>
      <c r="N16" s="26">
        <f t="shared" si="7"/>
        <v>15000000</v>
      </c>
      <c r="O16" s="2"/>
    </row>
    <row r="17" spans="1:15" ht="15.75" x14ac:dyDescent="0.25">
      <c r="A17" s="2"/>
      <c r="B17" s="33">
        <v>32500</v>
      </c>
      <c r="C17" s="27">
        <v>750</v>
      </c>
      <c r="D17" s="27">
        <f t="shared" si="0"/>
        <v>24375000</v>
      </c>
      <c r="E17" s="23">
        <f t="shared" si="1"/>
        <v>500000</v>
      </c>
      <c r="F17" s="22">
        <f t="shared" si="2"/>
        <v>100</v>
      </c>
      <c r="G17" s="22">
        <v>600</v>
      </c>
      <c r="H17" s="27">
        <v>300</v>
      </c>
      <c r="I17" s="22">
        <f t="shared" si="3"/>
        <v>300</v>
      </c>
      <c r="J17" s="28">
        <f t="shared" si="4"/>
        <v>276.92307692307691</v>
      </c>
      <c r="K17" s="28">
        <f t="shared" si="5"/>
        <v>576.92307692307691</v>
      </c>
      <c r="L17" s="22">
        <v>9000000</v>
      </c>
      <c r="M17" s="29">
        <f t="shared" si="6"/>
        <v>5625000</v>
      </c>
      <c r="N17" s="30">
        <f t="shared" si="7"/>
        <v>13875000</v>
      </c>
      <c r="O17" s="2"/>
    </row>
    <row r="18" spans="1:15" ht="15.75" x14ac:dyDescent="0.25">
      <c r="A18" s="2"/>
      <c r="B18" s="33">
        <v>35000</v>
      </c>
      <c r="C18" s="22">
        <v>700</v>
      </c>
      <c r="D18" s="22">
        <f t="shared" si="0"/>
        <v>24500000</v>
      </c>
      <c r="E18" s="31">
        <f t="shared" si="1"/>
        <v>0</v>
      </c>
      <c r="F18" s="27">
        <f t="shared" si="2"/>
        <v>0</v>
      </c>
      <c r="G18" s="22">
        <v>600</v>
      </c>
      <c r="H18" s="22">
        <v>300</v>
      </c>
      <c r="I18" s="27">
        <f t="shared" si="3"/>
        <v>300</v>
      </c>
      <c r="J18" s="32">
        <f t="shared" si="4"/>
        <v>257.14285714285717</v>
      </c>
      <c r="K18" s="32">
        <f t="shared" si="5"/>
        <v>557.14285714285711</v>
      </c>
      <c r="L18" s="22">
        <v>9000000</v>
      </c>
      <c r="M18" s="25">
        <f t="shared" si="6"/>
        <v>5000000</v>
      </c>
      <c r="N18" s="26">
        <f t="shared" si="7"/>
        <v>12500000</v>
      </c>
      <c r="O18" s="2"/>
    </row>
    <row r="19" spans="1:15" ht="16.5" thickBot="1" x14ac:dyDescent="0.3">
      <c r="A19" s="2"/>
      <c r="B19" s="40">
        <v>37500</v>
      </c>
      <c r="C19" s="41">
        <v>650</v>
      </c>
      <c r="D19" s="41">
        <f t="shared" si="0"/>
        <v>24375000</v>
      </c>
      <c r="E19" s="42"/>
      <c r="F19" s="43"/>
      <c r="G19" s="44">
        <v>600</v>
      </c>
      <c r="H19" s="41">
        <v>300</v>
      </c>
      <c r="I19" s="44">
        <f t="shared" si="3"/>
        <v>300</v>
      </c>
      <c r="J19" s="45">
        <f t="shared" si="4"/>
        <v>240</v>
      </c>
      <c r="K19" s="45">
        <f t="shared" si="5"/>
        <v>540</v>
      </c>
      <c r="L19" s="46">
        <v>9000000</v>
      </c>
      <c r="M19" s="47">
        <f t="shared" si="6"/>
        <v>4125000</v>
      </c>
      <c r="N19" s="48">
        <f t="shared" si="7"/>
        <v>10875000</v>
      </c>
      <c r="O19" s="2"/>
    </row>
    <row r="20" spans="1:15" ht="15.75" x14ac:dyDescent="0.25">
      <c r="A20" s="2"/>
      <c r="B20" s="22"/>
      <c r="C20" s="27"/>
      <c r="D20" s="27"/>
      <c r="E20" s="23"/>
      <c r="F20" s="13"/>
      <c r="G20" s="22"/>
      <c r="H20" s="27"/>
      <c r="I20" s="22"/>
      <c r="J20" s="28"/>
      <c r="K20" s="28"/>
      <c r="L20" s="22"/>
      <c r="M20" s="27"/>
      <c r="N20" s="9"/>
      <c r="O20" s="2"/>
    </row>
    <row r="21" spans="1:15" ht="15.75" x14ac:dyDescent="0.25">
      <c r="A21" s="2" t="s">
        <v>5</v>
      </c>
      <c r="B21" s="49" t="s">
        <v>34</v>
      </c>
      <c r="C21" s="27"/>
      <c r="D21" s="50">
        <f>B15</f>
        <v>27500</v>
      </c>
      <c r="E21" s="23" t="s">
        <v>37</v>
      </c>
      <c r="F21" s="13"/>
      <c r="G21" s="22"/>
      <c r="H21" s="27"/>
      <c r="I21" s="22"/>
      <c r="J21" s="28"/>
      <c r="K21" s="28"/>
      <c r="L21" s="22"/>
      <c r="M21" s="27"/>
      <c r="N21" s="9"/>
      <c r="O21" s="2"/>
    </row>
    <row r="22" spans="1:15" ht="15.75" x14ac:dyDescent="0.25">
      <c r="A22" s="2"/>
      <c r="B22" s="49" t="s">
        <v>35</v>
      </c>
      <c r="C22" s="27"/>
      <c r="D22" s="69">
        <f>((B15-B16)/(B16+B15)*0.5)/((C15-C16)/(C15+C16)*0.5)</f>
        <v>-1.4347826086956521</v>
      </c>
      <c r="E22" s="51" t="s">
        <v>38</v>
      </c>
      <c r="F22" s="13"/>
      <c r="G22" s="22"/>
      <c r="H22" s="27"/>
      <c r="I22" s="22"/>
      <c r="J22" s="28"/>
      <c r="K22" s="28"/>
      <c r="L22" s="22"/>
      <c r="M22" s="27"/>
      <c r="N22" s="9"/>
      <c r="O22" s="2"/>
    </row>
    <row r="23" spans="1:15" ht="15.75" x14ac:dyDescent="0.25">
      <c r="A23" s="2"/>
      <c r="B23" s="49"/>
      <c r="C23" s="27"/>
      <c r="D23" s="50"/>
      <c r="E23" s="23"/>
      <c r="F23" s="13"/>
      <c r="G23" s="22"/>
      <c r="H23" s="27"/>
      <c r="I23" s="22"/>
      <c r="J23" s="28"/>
      <c r="K23" s="28"/>
      <c r="L23" s="22"/>
      <c r="M23" s="27"/>
      <c r="N23" s="9"/>
      <c r="O23" s="2"/>
    </row>
    <row r="24" spans="1:15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.75" x14ac:dyDescent="0.25">
      <c r="A25" s="2" t="s">
        <v>6</v>
      </c>
      <c r="B25" s="6" t="s">
        <v>19</v>
      </c>
      <c r="C25" s="2"/>
      <c r="D25" s="52">
        <v>850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7"/>
    </row>
    <row r="26" spans="1:15" ht="15.75" x14ac:dyDescent="0.25">
      <c r="A26" s="2"/>
      <c r="B26" s="6" t="s">
        <v>11</v>
      </c>
      <c r="C26" s="2"/>
      <c r="D26" s="53">
        <v>27500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.75" x14ac:dyDescent="0.25">
      <c r="A27" s="2"/>
      <c r="B27" s="6" t="s">
        <v>40</v>
      </c>
      <c r="C27" s="2"/>
      <c r="D27" s="2"/>
      <c r="E27" s="2"/>
      <c r="F27" s="54">
        <f>(D25-300)*D26-L12</f>
        <v>6125000</v>
      </c>
      <c r="G27" s="2"/>
      <c r="H27" s="2"/>
      <c r="I27" s="2"/>
      <c r="J27" s="2"/>
      <c r="K27" s="2"/>
      <c r="L27" s="2"/>
      <c r="M27" s="2"/>
      <c r="N27" s="2"/>
      <c r="O27" s="7"/>
    </row>
    <row r="28" spans="1:15" ht="15.7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.75" x14ac:dyDescent="0.25">
      <c r="A29" s="2" t="s">
        <v>7</v>
      </c>
      <c r="B29" s="6" t="s">
        <v>20</v>
      </c>
      <c r="C29" s="6"/>
      <c r="D29" s="6"/>
      <c r="E29" s="55"/>
      <c r="F29" s="3"/>
      <c r="G29" s="55"/>
      <c r="H29" s="2"/>
      <c r="I29" s="2"/>
      <c r="J29" s="2"/>
      <c r="K29" s="2"/>
      <c r="L29" s="2"/>
      <c r="M29" s="2"/>
      <c r="N29" s="2"/>
      <c r="O29" s="2"/>
    </row>
    <row r="30" spans="1:15" ht="15.75" x14ac:dyDescent="0.25">
      <c r="A30" s="2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75" x14ac:dyDescent="0.25">
      <c r="A31" s="2" t="s">
        <v>8</v>
      </c>
      <c r="B31" s="2" t="s">
        <v>21</v>
      </c>
      <c r="C31" s="2"/>
      <c r="D31" s="56"/>
      <c r="E31" s="56">
        <v>600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.75" x14ac:dyDescent="0.25">
      <c r="A32" s="2"/>
      <c r="B32" s="11"/>
      <c r="C32" s="10" t="s">
        <v>36</v>
      </c>
      <c r="D32" s="10" t="s">
        <v>22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.75" x14ac:dyDescent="0.25">
      <c r="A33" s="2"/>
      <c r="B33" s="57"/>
      <c r="C33" s="58" t="s">
        <v>23</v>
      </c>
      <c r="D33" s="58" t="s">
        <v>23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.75" x14ac:dyDescent="0.25">
      <c r="A34" s="2"/>
      <c r="B34" s="57"/>
      <c r="C34" s="59" t="s">
        <v>24</v>
      </c>
      <c r="D34" s="60" t="s">
        <v>25</v>
      </c>
      <c r="E34" s="60" t="s">
        <v>26</v>
      </c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.75" x14ac:dyDescent="0.25">
      <c r="A35" s="2"/>
      <c r="B35" s="57" t="s">
        <v>11</v>
      </c>
      <c r="C35" s="61">
        <v>20000</v>
      </c>
      <c r="D35" s="8">
        <f>60000-C35</f>
        <v>40000</v>
      </c>
      <c r="E35" s="62">
        <f>C35+D35</f>
        <v>60000</v>
      </c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.75" x14ac:dyDescent="0.25">
      <c r="A36" s="2"/>
      <c r="B36" s="12" t="s">
        <v>12</v>
      </c>
      <c r="C36" s="63">
        <v>1000</v>
      </c>
      <c r="D36" s="64">
        <v>600</v>
      </c>
      <c r="E36" s="65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.7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.75" x14ac:dyDescent="0.25">
      <c r="A38" s="2"/>
      <c r="B38" s="2" t="s">
        <v>27</v>
      </c>
      <c r="C38" s="2"/>
      <c r="D38" s="2"/>
      <c r="E38" s="2"/>
      <c r="F38" s="2"/>
      <c r="G38" s="66">
        <f>C36*C35</f>
        <v>20000000</v>
      </c>
      <c r="H38" s="2"/>
      <c r="I38" s="2"/>
      <c r="J38" s="2"/>
      <c r="K38" s="2"/>
      <c r="L38" s="2"/>
      <c r="M38" s="2"/>
      <c r="N38" s="2"/>
      <c r="O38" s="2"/>
    </row>
    <row r="39" spans="1:15" ht="15.75" x14ac:dyDescent="0.25">
      <c r="A39" s="2"/>
      <c r="B39" s="2" t="s">
        <v>28</v>
      </c>
      <c r="C39" s="2"/>
      <c r="D39" s="2"/>
      <c r="E39" s="2"/>
      <c r="F39" s="2"/>
      <c r="G39" s="67">
        <f>D36*D35</f>
        <v>24000000</v>
      </c>
      <c r="H39" s="2"/>
      <c r="I39" s="2"/>
      <c r="J39" s="2"/>
      <c r="K39" s="2"/>
      <c r="L39" s="2"/>
      <c r="M39" s="2"/>
      <c r="N39" s="2"/>
      <c r="O39" s="2"/>
    </row>
    <row r="40" spans="1:15" ht="15.75" x14ac:dyDescent="0.25">
      <c r="A40" s="2"/>
      <c r="B40" s="2" t="s">
        <v>29</v>
      </c>
      <c r="C40" s="2"/>
      <c r="D40" s="2"/>
      <c r="E40" s="2"/>
      <c r="F40" s="2"/>
      <c r="G40" s="66">
        <f>G38+G39</f>
        <v>44000000</v>
      </c>
      <c r="H40" s="2"/>
      <c r="I40" s="2"/>
      <c r="J40" s="2"/>
      <c r="K40" s="2"/>
      <c r="L40" s="2"/>
      <c r="M40" s="2"/>
      <c r="N40" s="2"/>
      <c r="O40" s="2"/>
    </row>
    <row r="41" spans="1:15" ht="15.75" x14ac:dyDescent="0.25">
      <c r="A41" s="2"/>
      <c r="B41" s="2" t="s">
        <v>30</v>
      </c>
      <c r="C41" s="2"/>
      <c r="D41" s="2"/>
      <c r="E41" s="2"/>
      <c r="F41" s="2"/>
      <c r="G41" s="67">
        <f>H16*(E35)</f>
        <v>18000000</v>
      </c>
      <c r="H41" s="2"/>
      <c r="I41" s="2"/>
      <c r="J41" s="2"/>
      <c r="K41" s="2"/>
      <c r="L41" s="2"/>
      <c r="M41" s="2"/>
      <c r="N41" s="2"/>
      <c r="O41" s="2"/>
    </row>
    <row r="42" spans="1:15" ht="15.75" x14ac:dyDescent="0.25">
      <c r="A42" s="2"/>
      <c r="B42" s="2" t="s">
        <v>31</v>
      </c>
      <c r="C42" s="2"/>
      <c r="D42" s="2"/>
      <c r="E42" s="2"/>
      <c r="F42" s="2"/>
      <c r="G42" s="66">
        <f>G40-G41</f>
        <v>26000000</v>
      </c>
      <c r="H42" s="2"/>
      <c r="I42" s="2"/>
      <c r="J42" s="2"/>
      <c r="K42" s="2"/>
      <c r="L42" s="2"/>
      <c r="M42" s="2"/>
      <c r="N42" s="2"/>
      <c r="O42" s="2"/>
    </row>
    <row r="43" spans="1:15" ht="15.75" x14ac:dyDescent="0.25">
      <c r="A43" s="2"/>
      <c r="B43" s="2" t="s">
        <v>32</v>
      </c>
      <c r="C43" s="2"/>
      <c r="D43" s="2"/>
      <c r="E43" s="2"/>
      <c r="F43" s="2"/>
      <c r="G43" s="66">
        <f>L12</f>
        <v>9000000</v>
      </c>
      <c r="H43" s="2"/>
      <c r="I43" s="2"/>
      <c r="J43" s="2"/>
      <c r="K43" s="2"/>
      <c r="L43" s="2"/>
      <c r="M43" s="2"/>
      <c r="N43" s="2"/>
      <c r="O43" s="2"/>
    </row>
    <row r="44" spans="1:15" ht="15.75" x14ac:dyDescent="0.25">
      <c r="A44" s="2"/>
      <c r="B44" s="2" t="s">
        <v>33</v>
      </c>
      <c r="C44" s="2"/>
      <c r="D44" s="2"/>
      <c r="E44" s="2"/>
      <c r="F44" s="2"/>
      <c r="G44" s="68">
        <f>G42-G43</f>
        <v>17000000</v>
      </c>
      <c r="H44" s="2"/>
      <c r="I44" s="2"/>
      <c r="J44" s="2"/>
      <c r="K44" s="2"/>
      <c r="L44" s="2"/>
      <c r="M44" s="2"/>
      <c r="N44" s="2"/>
      <c r="O44" s="2"/>
    </row>
    <row r="45" spans="1:15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4.21</vt:lpstr>
    </vt:vector>
  </TitlesOfParts>
  <Company>Høgskolen i Lillehammer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Holm</dc:creator>
  <cp:lastModifiedBy>Erik Juel</cp:lastModifiedBy>
  <cp:lastPrinted>2017-09-22T07:33:02Z</cp:lastPrinted>
  <dcterms:created xsi:type="dcterms:W3CDTF">2017-09-21T12:48:15Z</dcterms:created>
  <dcterms:modified xsi:type="dcterms:W3CDTF">2019-01-22T10:36:50Z</dcterms:modified>
</cp:coreProperties>
</file>