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<sst xmlns="http://schemas.openxmlformats.org/spreadsheetml/2006/main" count="54" uniqueCount="34">
  <si>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Virkelige tall</t>
  </si>
  <si>
    <t>Budsjettall</t>
  </si>
  <si>
    <t>for 2004</t>
  </si>
  <si>
    <t>Avvik</t>
  </si>
  <si>
    <t>Omsetning</t>
  </si>
  <si>
    <t>Råvareforbruk</t>
  </si>
  <si>
    <t>Lønnskostnader</t>
  </si>
  <si>
    <t>Faste fordelingskostnader</t>
  </si>
  <si>
    <t>Faste salgs- og adm.kostn.</t>
  </si>
  <si>
    <t>Avskrivninger</t>
  </si>
  <si>
    <t>Driftsresultat</t>
  </si>
  <si>
    <t>Rentekostnader</t>
  </si>
  <si>
    <t>Resultat</t>
  </si>
  <si>
    <t>(a) Fleksibelt budsjett og (b) avvik</t>
  </si>
  <si>
    <t>Fleksibelt</t>
  </si>
  <si>
    <t>Salgs-</t>
  </si>
  <si>
    <t>budsjettavvik</t>
  </si>
  <si>
    <t>budsjett</t>
  </si>
  <si>
    <t>volumavvik</t>
  </si>
  <si>
    <t>Virkelige tall for januar 2004</t>
  </si>
  <si>
    <t>Budsjetterte tall for januar 2004</t>
  </si>
  <si>
    <t>Statisk budsjettavvik</t>
  </si>
  <si>
    <t>U</t>
  </si>
  <si>
    <t>(stemmer med summen av fleksibelt budsjettavvik og salgsvolumavvik)</t>
  </si>
  <si>
    <t>c) Hvor mye kan budsjettert omsetning falle før det blir underskudd:</t>
  </si>
  <si>
    <t>Budsjettert dekningsbidrag</t>
  </si>
  <si>
    <t>Omsetning januar</t>
  </si>
  <si>
    <t>Lønnskostnader - variable</t>
  </si>
  <si>
    <t>Lønnskostnader - faste</t>
  </si>
  <si>
    <t>Faste kostn.</t>
  </si>
  <si>
    <t>Budsjettert dekningsgrad</t>
  </si>
  <si>
    <t>Budsjettert nullpunktomsetning</t>
  </si>
  <si>
    <t>Budsjettert sikkerhetsmargin i prosent</t>
  </si>
  <si>
    <t>Løsning oppgave 17.4</t>
  </si>
</sst>
</file>

<file path=xl/styles.xml><?xml version="1.0" encoding="utf-8"?>
<styleSheet xmlns="http://schemas.openxmlformats.org/spreadsheetml/2006/main">
  <numFmts count="1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0" borderId="2" applyNumberFormat="0" applyFill="0" applyAlignment="0" applyProtection="0"/>
    <xf numFmtId="171" fontId="0" fillId="0" borderId="0" applyFont="0" applyFill="0" applyBorder="0" applyAlignment="0" applyProtection="0"/>
    <xf numFmtId="0" fontId="28" fillId="24" borderId="3" applyNumberFormat="0" applyAlignment="0" applyProtection="0"/>
    <xf numFmtId="0" fontId="0" fillId="25" borderId="4" applyNumberFormat="0" applyFont="0" applyAlignment="0" applyProtection="0"/>
    <xf numFmtId="0" fontId="29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0" fontId="35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171" fontId="0" fillId="0" borderId="10" xfId="39" applyFont="1" applyBorder="1" applyAlignment="1">
      <alignment/>
    </xf>
    <xf numFmtId="17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71" fontId="0" fillId="0" borderId="0" xfId="39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39" applyFont="1" applyBorder="1" applyAlignment="1">
      <alignment/>
    </xf>
    <xf numFmtId="171" fontId="2" fillId="0" borderId="0" xfId="39" applyFont="1" applyBorder="1" applyAlignment="1">
      <alignment/>
    </xf>
    <xf numFmtId="171" fontId="2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171" fontId="2" fillId="0" borderId="11" xfId="0" applyNumberFormat="1" applyFont="1" applyBorder="1" applyAlignment="1">
      <alignment/>
    </xf>
    <xf numFmtId="171" fontId="0" fillId="0" borderId="0" xfId="39" applyFont="1" applyAlignment="1">
      <alignment/>
    </xf>
    <xf numFmtId="171" fontId="0" fillId="0" borderId="0" xfId="39" applyFont="1" applyFill="1" applyAlignment="1">
      <alignment/>
    </xf>
    <xf numFmtId="171" fontId="0" fillId="0" borderId="0" xfId="39" applyFont="1" applyFill="1" applyBorder="1" applyAlignment="1">
      <alignment/>
    </xf>
    <xf numFmtId="171" fontId="2" fillId="0" borderId="0" xfId="39" applyFont="1" applyFill="1" applyAlignment="1">
      <alignment/>
    </xf>
    <xf numFmtId="171" fontId="2" fillId="0" borderId="0" xfId="39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11" xfId="39" applyFont="1" applyBorder="1" applyAlignment="1">
      <alignment/>
    </xf>
    <xf numFmtId="171" fontId="2" fillId="0" borderId="11" xfId="0" applyNumberFormat="1" applyFont="1" applyFill="1" applyBorder="1" applyAlignment="1">
      <alignment/>
    </xf>
    <xf numFmtId="171" fontId="0" fillId="0" borderId="11" xfId="39" applyFont="1" applyFill="1" applyBorder="1" applyAlignment="1">
      <alignment/>
    </xf>
    <xf numFmtId="171" fontId="2" fillId="0" borderId="0" xfId="39" applyFont="1" applyAlignment="1">
      <alignment/>
    </xf>
    <xf numFmtId="171" fontId="2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 horizontal="center"/>
    </xf>
    <xf numFmtId="9" fontId="0" fillId="0" borderId="0" xfId="47" applyFont="1" applyAlignment="1">
      <alignment/>
    </xf>
    <xf numFmtId="10" fontId="0" fillId="0" borderId="0" xfId="47" applyNumberFormat="1" applyFont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I22" sqref="I22"/>
    </sheetView>
  </sheetViews>
  <sheetFormatPr defaultColWidth="11.421875" defaultRowHeight="12.75"/>
  <cols>
    <col min="2" max="6" width="15.00390625" style="0" customWidth="1"/>
  </cols>
  <sheetData>
    <row r="1" spans="1:5" ht="12.75">
      <c r="A1" s="1" t="s">
        <v>33</v>
      </c>
      <c r="E1" s="2"/>
    </row>
    <row r="2" spans="1:5" ht="12.75">
      <c r="A2" s="1"/>
      <c r="E2" s="2"/>
    </row>
    <row r="3" spans="1:5" ht="12.75">
      <c r="A3" s="3"/>
      <c r="B3" s="4" t="s">
        <v>0</v>
      </c>
      <c r="C3" s="4" t="s">
        <v>1</v>
      </c>
      <c r="D3" s="3"/>
      <c r="E3" s="2"/>
    </row>
    <row r="4" spans="1:5" ht="12.75">
      <c r="A4" s="5"/>
      <c r="B4" s="6" t="s">
        <v>2</v>
      </c>
      <c r="C4" s="6" t="s">
        <v>2</v>
      </c>
      <c r="D4" s="6" t="s">
        <v>3</v>
      </c>
      <c r="E4" s="2"/>
    </row>
    <row r="5" spans="1:5" ht="12.75">
      <c r="A5" s="7" t="s">
        <v>4</v>
      </c>
      <c r="B5" s="8">
        <v>1000000</v>
      </c>
      <c r="C5" s="8">
        <v>1100000</v>
      </c>
      <c r="D5" s="9">
        <f>B5-C5</f>
        <v>-100000</v>
      </c>
      <c r="E5" s="2"/>
    </row>
    <row r="6" spans="1:5" ht="12.75">
      <c r="A6" s="10" t="s">
        <v>5</v>
      </c>
      <c r="B6" s="11">
        <v>390000</v>
      </c>
      <c r="C6" s="11">
        <v>418000</v>
      </c>
      <c r="D6" s="12">
        <f aca="true" t="shared" si="0" ref="D6:D13">B6-C6</f>
        <v>-28000</v>
      </c>
      <c r="E6" s="2"/>
    </row>
    <row r="7" spans="1:5" ht="12.75">
      <c r="A7" s="10" t="s">
        <v>6</v>
      </c>
      <c r="B7" s="11">
        <v>256100</v>
      </c>
      <c r="C7" s="11">
        <v>253000</v>
      </c>
      <c r="D7" s="12">
        <f t="shared" si="0"/>
        <v>3100</v>
      </c>
      <c r="E7" s="2"/>
    </row>
    <row r="8" spans="1:6" ht="12.75">
      <c r="A8" s="10" t="s">
        <v>7</v>
      </c>
      <c r="B8" s="13">
        <v>109000</v>
      </c>
      <c r="C8" s="11">
        <v>121000</v>
      </c>
      <c r="D8" s="12">
        <f t="shared" si="0"/>
        <v>-12000</v>
      </c>
      <c r="E8" s="2"/>
      <c r="F8">
        <f>(1/1.1)*11000000</f>
        <v>10000000</v>
      </c>
    </row>
    <row r="9" spans="1:5" ht="12.75">
      <c r="A9" s="10" t="s">
        <v>8</v>
      </c>
      <c r="B9" s="13">
        <v>150000</v>
      </c>
      <c r="C9" s="11">
        <v>165000</v>
      </c>
      <c r="D9" s="12">
        <f t="shared" si="0"/>
        <v>-15000</v>
      </c>
      <c r="E9" s="2"/>
    </row>
    <row r="10" spans="1:5" ht="15">
      <c r="A10" s="10" t="s">
        <v>9</v>
      </c>
      <c r="B10" s="14">
        <v>58000</v>
      </c>
      <c r="C10" s="14">
        <v>68300</v>
      </c>
      <c r="D10" s="15">
        <f t="shared" si="0"/>
        <v>-10300</v>
      </c>
      <c r="E10" s="2"/>
    </row>
    <row r="11" spans="1:5" ht="12.75">
      <c r="A11" s="10" t="s">
        <v>10</v>
      </c>
      <c r="B11" s="16">
        <f>B5-B6-B7-B8-B9-B10</f>
        <v>36900</v>
      </c>
      <c r="C11" s="16">
        <f>C5-C6-C7-C8-C9-C10</f>
        <v>74700</v>
      </c>
      <c r="D11" s="12">
        <f t="shared" si="0"/>
        <v>-37800</v>
      </c>
      <c r="E11" s="2"/>
    </row>
    <row r="12" spans="1:5" ht="15">
      <c r="A12" s="10" t="s">
        <v>11</v>
      </c>
      <c r="B12" s="15">
        <v>23400</v>
      </c>
      <c r="C12" s="14">
        <v>20800</v>
      </c>
      <c r="D12" s="15">
        <f t="shared" si="0"/>
        <v>2600</v>
      </c>
      <c r="E12" s="2"/>
    </row>
    <row r="13" spans="1:5" ht="15">
      <c r="A13" s="17" t="s">
        <v>12</v>
      </c>
      <c r="B13" s="18">
        <f>B11-B12</f>
        <v>13500</v>
      </c>
      <c r="C13" s="18">
        <f>C11-C12</f>
        <v>53900</v>
      </c>
      <c r="D13" s="18">
        <f t="shared" si="0"/>
        <v>-40400</v>
      </c>
      <c r="E13" s="2"/>
    </row>
    <row r="14" ht="12.75">
      <c r="E14" s="2"/>
    </row>
    <row r="15" ht="12.75">
      <c r="E15" s="2"/>
    </row>
    <row r="16" spans="1:5" ht="12.75">
      <c r="A16" s="1" t="s">
        <v>13</v>
      </c>
      <c r="B16" s="2"/>
      <c r="C16" s="2"/>
      <c r="D16" s="2"/>
      <c r="E16" s="2"/>
    </row>
    <row r="17" spans="1:6" ht="12.75">
      <c r="A17" s="3"/>
      <c r="B17" s="4" t="s">
        <v>0</v>
      </c>
      <c r="C17" s="4" t="s">
        <v>14</v>
      </c>
      <c r="D17" s="4" t="s">
        <v>14</v>
      </c>
      <c r="E17" s="4" t="s">
        <v>15</v>
      </c>
      <c r="F17" s="4" t="s">
        <v>1</v>
      </c>
    </row>
    <row r="18" spans="1:6" ht="12.75">
      <c r="A18" s="5"/>
      <c r="B18" s="6" t="s">
        <v>2</v>
      </c>
      <c r="C18" s="6" t="s">
        <v>16</v>
      </c>
      <c r="D18" s="6" t="s">
        <v>17</v>
      </c>
      <c r="E18" s="6" t="s">
        <v>18</v>
      </c>
      <c r="F18" s="6" t="s">
        <v>2</v>
      </c>
    </row>
    <row r="19" spans="1:6" ht="12.75">
      <c r="A19" s="7" t="s">
        <v>4</v>
      </c>
      <c r="B19" s="8">
        <v>1000000</v>
      </c>
      <c r="C19" s="11">
        <f>B19-D19</f>
        <v>0</v>
      </c>
      <c r="D19" s="19">
        <v>1000000</v>
      </c>
      <c r="E19" s="19">
        <f>D19-F19</f>
        <v>-100000</v>
      </c>
      <c r="F19" s="8">
        <v>1100000</v>
      </c>
    </row>
    <row r="20" spans="1:6" ht="12.75">
      <c r="A20" s="10" t="s">
        <v>5</v>
      </c>
      <c r="B20" s="11">
        <v>390000</v>
      </c>
      <c r="C20" s="11">
        <f aca="true" t="shared" si="1" ref="C20:C27">B20-D20</f>
        <v>10000</v>
      </c>
      <c r="D20" s="19">
        <f>F20*(B19/F19)</f>
        <v>380000</v>
      </c>
      <c r="E20" s="19">
        <f aca="true" t="shared" si="2" ref="E20:E27">D20-F20</f>
        <v>-38000</v>
      </c>
      <c r="F20" s="11">
        <v>418000</v>
      </c>
    </row>
    <row r="21" spans="1:6" ht="12.75">
      <c r="A21" s="10" t="s">
        <v>6</v>
      </c>
      <c r="B21" s="11">
        <v>256100</v>
      </c>
      <c r="C21" s="11">
        <f t="shared" si="1"/>
        <v>17100</v>
      </c>
      <c r="D21" s="19">
        <f>(1188000+1848000*(B19/F19))/12</f>
        <v>239000</v>
      </c>
      <c r="E21" s="19">
        <f t="shared" si="2"/>
        <v>-14000</v>
      </c>
      <c r="F21" s="11">
        <v>253000</v>
      </c>
    </row>
    <row r="22" spans="1:6" ht="12.75">
      <c r="A22" s="10" t="s">
        <v>7</v>
      </c>
      <c r="B22" s="13">
        <v>109000</v>
      </c>
      <c r="C22" s="11">
        <f t="shared" si="1"/>
        <v>-12000</v>
      </c>
      <c r="D22" s="20">
        <v>121000</v>
      </c>
      <c r="E22" s="20">
        <f t="shared" si="2"/>
        <v>0</v>
      </c>
      <c r="F22" s="21">
        <v>121000</v>
      </c>
    </row>
    <row r="23" spans="1:6" ht="12.75">
      <c r="A23" s="10" t="s">
        <v>8</v>
      </c>
      <c r="B23" s="13">
        <v>150000</v>
      </c>
      <c r="C23" s="11">
        <f t="shared" si="1"/>
        <v>-15000</v>
      </c>
      <c r="D23" s="20">
        <v>165000</v>
      </c>
      <c r="E23" s="20">
        <f t="shared" si="2"/>
        <v>0</v>
      </c>
      <c r="F23" s="21">
        <v>165000</v>
      </c>
    </row>
    <row r="24" spans="1:6" ht="15">
      <c r="A24" s="10" t="s">
        <v>9</v>
      </c>
      <c r="B24" s="14">
        <v>58000</v>
      </c>
      <c r="C24" s="11">
        <f t="shared" si="1"/>
        <v>-10300</v>
      </c>
      <c r="D24" s="22">
        <v>68300</v>
      </c>
      <c r="E24" s="20">
        <f t="shared" si="2"/>
        <v>0</v>
      </c>
      <c r="F24" s="23">
        <v>68300</v>
      </c>
    </row>
    <row r="25" spans="1:6" ht="12.75">
      <c r="A25" s="10" t="s">
        <v>10</v>
      </c>
      <c r="B25" s="16">
        <f>B19-B20-B21-B22-B23-B24</f>
        <v>36900</v>
      </c>
      <c r="C25" s="11">
        <f t="shared" si="1"/>
        <v>10200</v>
      </c>
      <c r="D25" s="24">
        <f>D19-D20-D21-D22-D23-D24</f>
        <v>26700</v>
      </c>
      <c r="E25" s="20">
        <f t="shared" si="2"/>
        <v>-48000</v>
      </c>
      <c r="F25" s="24">
        <f>F19-F20-F21-F22-F23-F24</f>
        <v>74700</v>
      </c>
    </row>
    <row r="26" spans="1:6" ht="15">
      <c r="A26" s="10" t="s">
        <v>11</v>
      </c>
      <c r="B26" s="15">
        <v>23400</v>
      </c>
      <c r="C26" s="11">
        <f t="shared" si="1"/>
        <v>2600</v>
      </c>
      <c r="D26" s="22">
        <v>20800</v>
      </c>
      <c r="E26" s="20">
        <f t="shared" si="2"/>
        <v>0</v>
      </c>
      <c r="F26" s="23">
        <v>20800</v>
      </c>
    </row>
    <row r="27" spans="1:6" ht="15">
      <c r="A27" s="17" t="s">
        <v>12</v>
      </c>
      <c r="B27" s="18">
        <f>B25-B26</f>
        <v>13500</v>
      </c>
      <c r="C27" s="25">
        <f t="shared" si="1"/>
        <v>7600</v>
      </c>
      <c r="D27" s="26">
        <f>D25-D26</f>
        <v>5900</v>
      </c>
      <c r="E27" s="27">
        <f t="shared" si="2"/>
        <v>-48000</v>
      </c>
      <c r="F27" s="26">
        <f>F25-F26</f>
        <v>53900</v>
      </c>
    </row>
    <row r="28" spans="2:5" ht="12.75">
      <c r="B28" s="19"/>
      <c r="C28" s="19"/>
      <c r="D28" s="19"/>
      <c r="E28" s="2"/>
    </row>
    <row r="29" spans="1:5" ht="12.75">
      <c r="A29" t="s">
        <v>19</v>
      </c>
      <c r="B29" s="19">
        <f>B27</f>
        <v>13500</v>
      </c>
      <c r="C29" s="19"/>
      <c r="D29" s="19"/>
      <c r="E29" s="2"/>
    </row>
    <row r="30" spans="1:5" ht="15">
      <c r="A30" t="s">
        <v>20</v>
      </c>
      <c r="B30" s="28">
        <f>F27</f>
        <v>53900</v>
      </c>
      <c r="C30" s="19"/>
      <c r="D30" s="19"/>
      <c r="E30" s="2"/>
    </row>
    <row r="31" spans="1:5" ht="15">
      <c r="A31" t="s">
        <v>21</v>
      </c>
      <c r="B31" s="29">
        <f>B29-B30</f>
        <v>-40400</v>
      </c>
      <c r="C31" s="2" t="s">
        <v>22</v>
      </c>
      <c r="E31" s="2"/>
    </row>
    <row r="32" spans="2:5" ht="12.75">
      <c r="B32" t="s">
        <v>23</v>
      </c>
      <c r="E32" s="2"/>
    </row>
    <row r="33" ht="12.75">
      <c r="E33" s="2"/>
    </row>
    <row r="34" spans="2:5" ht="15">
      <c r="B34" s="29"/>
      <c r="E34" s="2"/>
    </row>
    <row r="35" spans="1:5" ht="15">
      <c r="A35" s="1" t="s">
        <v>24</v>
      </c>
      <c r="B35" s="29"/>
      <c r="E35" s="2"/>
    </row>
    <row r="36" spans="1:5" ht="12.75">
      <c r="A36" t="s">
        <v>25</v>
      </c>
      <c r="B36" s="30"/>
      <c r="E36" s="2"/>
    </row>
    <row r="37" spans="1:5" ht="12.75">
      <c r="A37" t="s">
        <v>26</v>
      </c>
      <c r="B37" s="30">
        <f>C5</f>
        <v>1100000</v>
      </c>
      <c r="C37" s="31"/>
      <c r="E37" s="2"/>
    </row>
    <row r="38" spans="1:5" ht="12.75">
      <c r="A38" t="s">
        <v>5</v>
      </c>
      <c r="B38" s="30">
        <f>C6</f>
        <v>418000</v>
      </c>
      <c r="C38" s="31"/>
      <c r="E38" s="2"/>
    </row>
    <row r="39" spans="1:5" ht="15">
      <c r="A39" t="s">
        <v>27</v>
      </c>
      <c r="B39" s="29">
        <f>1848000/12</f>
        <v>154000</v>
      </c>
      <c r="C39" s="31"/>
      <c r="E39" s="2"/>
    </row>
    <row r="40" spans="2:5" ht="12.75">
      <c r="B40" s="30">
        <f>B37-B38-B39</f>
        <v>528000</v>
      </c>
      <c r="C40" s="31"/>
      <c r="E40" s="2"/>
    </row>
    <row r="41" spans="1:5" ht="12.75">
      <c r="A41" t="s">
        <v>28</v>
      </c>
      <c r="B41" s="30">
        <f>1188000/12</f>
        <v>99000</v>
      </c>
      <c r="C41" s="31"/>
      <c r="E41" s="2"/>
    </row>
    <row r="42" spans="1:5" ht="12.75">
      <c r="A42" t="s">
        <v>7</v>
      </c>
      <c r="B42" s="30">
        <f>C8</f>
        <v>121000</v>
      </c>
      <c r="C42" s="31"/>
      <c r="E42" s="2"/>
    </row>
    <row r="43" spans="1:5" ht="12.75">
      <c r="A43" t="s">
        <v>8</v>
      </c>
      <c r="B43" s="30">
        <f>C9</f>
        <v>165000</v>
      </c>
      <c r="C43" s="31"/>
      <c r="E43" s="2"/>
    </row>
    <row r="44" spans="1:5" ht="12.75">
      <c r="A44" t="s">
        <v>9</v>
      </c>
      <c r="B44" s="30">
        <f>C10</f>
        <v>68300</v>
      </c>
      <c r="C44" s="31"/>
      <c r="E44" s="2"/>
    </row>
    <row r="45" spans="1:5" ht="15">
      <c r="A45" t="s">
        <v>11</v>
      </c>
      <c r="B45" s="29">
        <f>C12</f>
        <v>20800</v>
      </c>
      <c r="D45" t="s">
        <v>29</v>
      </c>
      <c r="E45" s="32">
        <f>B41+B42+B43+B44+B45</f>
        <v>474100</v>
      </c>
    </row>
    <row r="46" spans="2:5" ht="15">
      <c r="B46" s="29">
        <f>B40-B41-B42-B43-B44-B45</f>
        <v>53900</v>
      </c>
      <c r="E46" s="2"/>
    </row>
    <row r="47" spans="2:5" ht="15">
      <c r="B47" s="29"/>
      <c r="E47" s="2"/>
    </row>
    <row r="48" spans="1:5" ht="12.75">
      <c r="A48" t="s">
        <v>30</v>
      </c>
      <c r="B48" s="33">
        <f>B40/B37</f>
        <v>0.48</v>
      </c>
      <c r="E48" s="2"/>
    </row>
    <row r="49" spans="1:5" ht="12.75">
      <c r="A49" t="s">
        <v>31</v>
      </c>
      <c r="B49" s="30">
        <f>E45/B48</f>
        <v>987708.3333333334</v>
      </c>
      <c r="E49" s="2"/>
    </row>
    <row r="50" spans="1:5" ht="12.75">
      <c r="A50" t="s">
        <v>32</v>
      </c>
      <c r="B50" s="34">
        <f>(B37-B49)/B37</f>
        <v>0.1020833333333333</v>
      </c>
      <c r="D50" s="31"/>
      <c r="E50" s="2"/>
    </row>
    <row r="51" spans="4:5" ht="12.75">
      <c r="D51" s="31"/>
      <c r="E51" s="2"/>
    </row>
    <row r="52" spans="4:5" ht="12.75">
      <c r="D52" s="31"/>
      <c r="E52" s="2"/>
    </row>
    <row r="53" spans="4:5" ht="12.75">
      <c r="D53" s="31"/>
      <c r="E53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rhvaags</dc:creator>
  <cp:keywords/>
  <dc:description/>
  <cp:lastModifiedBy>Erik Juel</cp:lastModifiedBy>
  <dcterms:created xsi:type="dcterms:W3CDTF">2005-12-07T13:41:17Z</dcterms:created>
  <dcterms:modified xsi:type="dcterms:W3CDTF">2019-01-22T13:44:23Z</dcterms:modified>
  <cp:category/>
  <cp:version/>
  <cp:contentType/>
  <cp:contentStatus/>
</cp:coreProperties>
</file>