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<sst xmlns="http://schemas.openxmlformats.org/spreadsheetml/2006/main" count="31" uniqueCount="28">
  <si>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Beholdningsendring ViA</t>
  </si>
  <si>
    <t>Tilv.merkost ferdigprod. produkter</t>
  </si>
  <si>
    <t>Beholdningsendring FV</t>
  </si>
  <si>
    <t>Tilv.merkost solgte produkter</t>
  </si>
  <si>
    <t>Indirekte variable tilvkningskostnader:</t>
  </si>
  <si>
    <t>Tilv.merkost produserte produkter</t>
  </si>
  <si>
    <t>Produksjonsresultat</t>
  </si>
  <si>
    <t>Faste kostnader (virkelige)</t>
  </si>
  <si>
    <t>kost</t>
  </si>
  <si>
    <t>Virkelige</t>
  </si>
  <si>
    <t>kostnader</t>
  </si>
  <si>
    <t>Korreksjon dekningsdifferanse</t>
  </si>
  <si>
    <t>Realisert dekningsbidrag</t>
  </si>
  <si>
    <t>Etterkalkulert deningsbidrag</t>
  </si>
  <si>
    <t>Direkte material</t>
  </si>
  <si>
    <t>Minimumskost solgte produkter</t>
  </si>
  <si>
    <t>Standard-</t>
  </si>
  <si>
    <t>inntekter</t>
  </si>
  <si>
    <t>Avvik</t>
  </si>
  <si>
    <t>Inntekter</t>
  </si>
  <si>
    <t>Produkt</t>
  </si>
  <si>
    <t xml:space="preserve">Direkte lønn </t>
  </si>
  <si>
    <t>Tilvirkningsavdelingen</t>
  </si>
  <si>
    <t>Plast-</t>
  </si>
  <si>
    <t xml:space="preserve">Direkte salgskostn. </t>
  </si>
  <si>
    <t>containere</t>
  </si>
  <si>
    <t>Løsning oppgave 17.1 (c)</t>
  </si>
  <si>
    <t>Standardkostregnskap etter bidragsmetoden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</si>
</sst>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3" fontId="0" fillId="0" borderId="0" xfId="39" applyNumberFormat="1" applyFont="1" applyAlignment="1">
      <alignment/>
    </xf>
    <xf numFmtId="173" fontId="0" fillId="33" borderId="0" xfId="39" applyNumberFormat="1" applyFont="1" applyFill="1" applyAlignment="1">
      <alignment/>
    </xf>
    <xf numFmtId="173" fontId="0" fillId="0" borderId="10" xfId="39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0" xfId="39" applyNumberFormat="1" applyFont="1" applyBorder="1" applyAlignment="1">
      <alignment/>
    </xf>
    <xf numFmtId="173" fontId="0" fillId="0" borderId="12" xfId="39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3" fontId="0" fillId="34" borderId="16" xfId="39" applyNumberFormat="1" applyFont="1" applyFill="1" applyBorder="1" applyAlignment="1">
      <alignment/>
    </xf>
    <xf numFmtId="0" fontId="0" fillId="0" borderId="17" xfId="0" applyBorder="1" applyAlignment="1">
      <alignment/>
    </xf>
    <xf numFmtId="173" fontId="0" fillId="0" borderId="18" xfId="39" applyNumberFormat="1" applyFont="1" applyBorder="1" applyAlignment="1">
      <alignment/>
    </xf>
    <xf numFmtId="173" fontId="0" fillId="0" borderId="17" xfId="39" applyNumberFormat="1" applyFont="1" applyBorder="1" applyAlignment="1">
      <alignment/>
    </xf>
    <xf numFmtId="173" fontId="0" fillId="0" borderId="14" xfId="39" applyNumberFormat="1" applyFont="1" applyBorder="1" applyAlignment="1">
      <alignment/>
    </xf>
    <xf numFmtId="173" fontId="0" fillId="0" borderId="11" xfId="39" applyNumberFormat="1" applyFont="1" applyBorder="1" applyAlignment="1">
      <alignment/>
    </xf>
    <xf numFmtId="173" fontId="0" fillId="0" borderId="19" xfId="39" applyNumberFormat="1" applyFont="1" applyBorder="1" applyAlignment="1">
      <alignment/>
    </xf>
    <xf numFmtId="173" fontId="3" fillId="0" borderId="11" xfId="39" applyNumberFormat="1" applyFont="1" applyBorder="1" applyAlignment="1">
      <alignment/>
    </xf>
    <xf numFmtId="173" fontId="3" fillId="0" borderId="0" xfId="39" applyNumberFormat="1" applyFont="1" applyBorder="1" applyAlignment="1">
      <alignment/>
    </xf>
    <xf numFmtId="173" fontId="3" fillId="0" borderId="12" xfId="39" applyNumberFormat="1" applyFont="1" applyBorder="1" applyAlignment="1">
      <alignment/>
    </xf>
    <xf numFmtId="173" fontId="3" fillId="0" borderId="20" xfId="39" applyNumberFormat="1" applyFont="1" applyBorder="1" applyAlignment="1">
      <alignment/>
    </xf>
    <xf numFmtId="0" fontId="0" fillId="33" borderId="0" xfId="0" applyFill="1" applyAlignment="1">
      <alignment/>
    </xf>
    <xf numFmtId="173" fontId="0" fillId="34" borderId="15" xfId="39" applyNumberFormat="1" applyFont="1" applyFill="1" applyBorder="1" applyAlignment="1">
      <alignment/>
    </xf>
    <xf numFmtId="173" fontId="0" fillId="34" borderId="12" xfId="39" applyNumberFormat="1" applyFont="1" applyFill="1" applyBorder="1" applyAlignment="1">
      <alignment/>
    </xf>
    <xf numFmtId="173" fontId="0" fillId="34" borderId="11" xfId="39" applyNumberFormat="1" applyFont="1" applyFill="1" applyBorder="1" applyAlignment="1">
      <alignment/>
    </xf>
    <xf numFmtId="173" fontId="0" fillId="34" borderId="0" xfId="39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3" fontId="0" fillId="0" borderId="22" xfId="39" applyNumberFormat="1" applyFont="1" applyBorder="1" applyAlignment="1">
      <alignment/>
    </xf>
    <xf numFmtId="173" fontId="0" fillId="34" borderId="22" xfId="39" applyNumberFormat="1" applyFont="1" applyFill="1" applyBorder="1" applyAlignment="1">
      <alignment/>
    </xf>
    <xf numFmtId="173" fontId="3" fillId="0" borderId="22" xfId="39" applyNumberFormat="1" applyFont="1" applyBorder="1" applyAlignment="1">
      <alignment/>
    </xf>
    <xf numFmtId="0" fontId="0" fillId="33" borderId="11" xfId="0" applyFill="1" applyBorder="1" applyAlignment="1">
      <alignment/>
    </xf>
    <xf numFmtId="173" fontId="3" fillId="33" borderId="0" xfId="39" applyNumberFormat="1" applyFont="1" applyFill="1" applyBorder="1" applyAlignment="1">
      <alignment/>
    </xf>
    <xf numFmtId="173" fontId="3" fillId="34" borderId="0" xfId="39" applyNumberFormat="1" applyFont="1" applyFill="1" applyBorder="1" applyAlignment="1">
      <alignment/>
    </xf>
    <xf numFmtId="173" fontId="0" fillId="33" borderId="12" xfId="39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3" fontId="0" fillId="33" borderId="0" xfId="39" applyNumberFormat="1" applyFont="1" applyFill="1" applyBorder="1" applyAlignment="1">
      <alignment/>
    </xf>
    <xf numFmtId="173" fontId="0" fillId="33" borderId="0" xfId="39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3" fontId="0" fillId="34" borderId="20" xfId="39" applyNumberFormat="1" applyFont="1" applyFill="1" applyBorder="1" applyAlignment="1">
      <alignment/>
    </xf>
    <xf numFmtId="173" fontId="0" fillId="34" borderId="10" xfId="39" applyNumberFormat="1" applyFont="1" applyFill="1" applyBorder="1" applyAlignment="1">
      <alignment/>
    </xf>
    <xf numFmtId="173" fontId="0" fillId="34" borderId="13" xfId="39" applyNumberFormat="1" applyFont="1" applyFill="1" applyBorder="1" applyAlignment="1">
      <alignment/>
    </xf>
    <xf numFmtId="0" fontId="0" fillId="0" borderId="0" xfId="0" applyFont="1" applyAlignment="1">
      <alignment/>
    </xf>
    <xf numFmtId="173" fontId="3" fillId="0" borderId="13" xfId="39" applyNumberFormat="1" applyFont="1" applyBorder="1" applyAlignment="1">
      <alignment/>
    </xf>
    <xf numFmtId="173" fontId="3" fillId="0" borderId="23" xfId="39" applyNumberFormat="1" applyFont="1" applyBorder="1" applyAlignment="1">
      <alignment/>
    </xf>
    <xf numFmtId="171" fontId="0" fillId="34" borderId="0" xfId="39" applyFont="1" applyFill="1" applyBorder="1" applyAlignment="1">
      <alignment/>
    </xf>
    <xf numFmtId="171" fontId="0" fillId="34" borderId="20" xfId="39" applyFont="1" applyFill="1" applyBorder="1" applyAlignment="1">
      <alignment/>
    </xf>
    <xf numFmtId="173" fontId="2" fillId="0" borderId="10" xfId="39" applyNumberFormat="1" applyFont="1" applyBorder="1" applyAlignment="1">
      <alignment horizontal="center"/>
    </xf>
    <xf numFmtId="173" fontId="2" fillId="0" borderId="20" xfId="39" applyNumberFormat="1" applyFont="1" applyBorder="1" applyAlignment="1">
      <alignment horizontal="center"/>
    </xf>
    <xf numFmtId="0" fontId="0" fillId="35" borderId="14" xfId="0" applyFill="1" applyBorder="1" applyAlignment="1">
      <alignment/>
    </xf>
    <xf numFmtId="173" fontId="0" fillId="35" borderId="14" xfId="39" applyNumberFormat="1" applyFont="1" applyFill="1" applyBorder="1" applyAlignment="1">
      <alignment/>
    </xf>
    <xf numFmtId="173" fontId="0" fillId="35" borderId="10" xfId="39" applyNumberFormat="1" applyFont="1" applyFill="1" applyBorder="1" applyAlignment="1">
      <alignment/>
    </xf>
    <xf numFmtId="173" fontId="0" fillId="35" borderId="15" xfId="39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3" fontId="0" fillId="35" borderId="13" xfId="39" applyNumberFormat="1" applyFont="1" applyFill="1" applyBorder="1" applyAlignment="1">
      <alignment/>
    </xf>
    <xf numFmtId="173" fontId="0" fillId="35" borderId="20" xfId="39" applyNumberFormat="1" applyFont="1" applyFill="1" applyBorder="1" applyAlignment="1">
      <alignment/>
    </xf>
    <xf numFmtId="173" fontId="0" fillId="35" borderId="16" xfId="39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173" fontId="2" fillId="0" borderId="24" xfId="39" applyNumberFormat="1" applyFont="1" applyBorder="1" applyAlignment="1">
      <alignment horizontal="center"/>
    </xf>
    <xf numFmtId="173" fontId="2" fillId="0" borderId="25" xfId="39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3" fontId="3" fillId="0" borderId="11" xfId="39" applyNumberFormat="1" applyFont="1" applyBorder="1" applyAlignment="1">
      <alignment horizontal="center"/>
    </xf>
    <xf numFmtId="173" fontId="3" fillId="0" borderId="0" xfId="39" applyNumberFormat="1" applyFont="1" applyBorder="1" applyAlignment="1">
      <alignment horizontal="center"/>
    </xf>
    <xf numFmtId="173" fontId="0" fillId="0" borderId="11" xfId="39" applyNumberFormat="1" applyFont="1" applyBorder="1" applyAlignment="1">
      <alignment horizontal="center"/>
    </xf>
    <xf numFmtId="173" fontId="0" fillId="0" borderId="0" xfId="3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3" fillId="0" borderId="16" xfId="39" applyNumberFormat="1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I21" sqref="I21"/>
    </sheetView>
  </sheetViews>
  <sheetFormatPr defaultColWidth="11.421875" defaultRowHeight="12.75"/>
  <cols>
    <col min="1" max="1" width="36.140625" style="0" customWidth="1"/>
  </cols>
  <sheetData>
    <row r="1" s="72" customFormat="1" ht="15.75">
      <c r="A1" s="71" t="s">
        <v>26</v>
      </c>
    </row>
    <row r="2" s="72" customFormat="1" ht="6" customHeight="1">
      <c r="A2" s="71"/>
    </row>
    <row r="3" s="48" customFormat="1" ht="13.5" thickBot="1">
      <c r="A3" s="73" t="s">
        <v>27</v>
      </c>
    </row>
    <row r="4" spans="1:8" s="1" customFormat="1" ht="12.75">
      <c r="A4" s="10"/>
      <c r="B4" s="10" t="s">
        <v>23</v>
      </c>
      <c r="C4" s="11"/>
      <c r="D4" s="11"/>
      <c r="E4" s="11"/>
      <c r="F4" s="32" t="s">
        <v>9</v>
      </c>
      <c r="G4" s="12" t="s">
        <v>9</v>
      </c>
      <c r="H4" s="12" t="s">
        <v>18</v>
      </c>
    </row>
    <row r="5" spans="1:8" s="1" customFormat="1" ht="13.5" thickBot="1">
      <c r="A5" s="63" t="s">
        <v>20</v>
      </c>
      <c r="B5" s="13" t="s">
        <v>25</v>
      </c>
      <c r="C5" s="14"/>
      <c r="D5" s="14"/>
      <c r="E5" s="14"/>
      <c r="F5" s="33" t="s">
        <v>17</v>
      </c>
      <c r="G5" s="15" t="s">
        <v>17</v>
      </c>
      <c r="H5" s="66"/>
    </row>
    <row r="6" spans="1:9" ht="13.5" thickBot="1">
      <c r="A6" s="17" t="s">
        <v>19</v>
      </c>
      <c r="B6" s="19"/>
      <c r="C6" s="18"/>
      <c r="D6" s="18"/>
      <c r="E6" s="22"/>
      <c r="F6" s="22">
        <f>G6</f>
        <v>2070000</v>
      </c>
      <c r="G6" s="22">
        <v>2070000</v>
      </c>
      <c r="H6" s="28"/>
      <c r="I6" s="2"/>
    </row>
    <row r="7" spans="1:9" ht="12.75">
      <c r="A7" s="55"/>
      <c r="B7" s="56"/>
      <c r="C7" s="57"/>
      <c r="D7" s="57"/>
      <c r="E7" s="58"/>
      <c r="F7" s="53" t="s">
        <v>16</v>
      </c>
      <c r="G7" s="64" t="s">
        <v>9</v>
      </c>
      <c r="H7" s="29"/>
      <c r="I7" s="2"/>
    </row>
    <row r="8" spans="1:9" ht="13.5" thickBot="1">
      <c r="A8" s="59"/>
      <c r="B8" s="60"/>
      <c r="C8" s="61"/>
      <c r="D8" s="61"/>
      <c r="E8" s="62"/>
      <c r="F8" s="54" t="s">
        <v>8</v>
      </c>
      <c r="G8" s="65" t="s">
        <v>10</v>
      </c>
      <c r="H8" s="29"/>
      <c r="I8" s="2"/>
    </row>
    <row r="9" spans="1:9" ht="12.75">
      <c r="A9" s="5" t="s">
        <v>14</v>
      </c>
      <c r="B9" s="21">
        <f>5250*130</f>
        <v>682500</v>
      </c>
      <c r="C9" s="6"/>
      <c r="D9" s="6"/>
      <c r="E9" s="6"/>
      <c r="F9" s="34">
        <f>SUM(B9:E9)</f>
        <v>682500</v>
      </c>
      <c r="G9" s="7">
        <v>663960</v>
      </c>
      <c r="H9" s="7">
        <f>F9-G9</f>
        <v>18540</v>
      </c>
      <c r="I9" s="2"/>
    </row>
    <row r="10" spans="1:9" ht="12.75">
      <c r="A10" s="5" t="s">
        <v>21</v>
      </c>
      <c r="B10" s="21">
        <f>4300*150</f>
        <v>645000</v>
      </c>
      <c r="C10" s="6"/>
      <c r="D10" s="6"/>
      <c r="E10" s="6"/>
      <c r="F10" s="34">
        <f>SUM(B10:E10)</f>
        <v>645000</v>
      </c>
      <c r="G10" s="7">
        <v>645280</v>
      </c>
      <c r="H10" s="7">
        <f>F10-G10</f>
        <v>-280</v>
      </c>
      <c r="I10" s="2"/>
    </row>
    <row r="11" spans="1:9" ht="12.75">
      <c r="A11" s="5"/>
      <c r="B11" s="21"/>
      <c r="C11" s="6"/>
      <c r="D11" s="6"/>
      <c r="E11" s="6"/>
      <c r="F11" s="34">
        <f>SUM(B11:E11)</f>
        <v>0</v>
      </c>
      <c r="G11" s="7"/>
      <c r="H11" s="7">
        <f>F11-G11</f>
        <v>0</v>
      </c>
      <c r="I11" s="2"/>
    </row>
    <row r="12" spans="1:9" ht="12.75">
      <c r="A12" s="5" t="s">
        <v>4</v>
      </c>
      <c r="B12" s="30"/>
      <c r="C12" s="31"/>
      <c r="D12" s="31"/>
      <c r="E12" s="31"/>
      <c r="F12" s="35"/>
      <c r="G12" s="29"/>
      <c r="H12" s="29"/>
      <c r="I12" s="2"/>
    </row>
    <row r="13" spans="1:9" ht="12.75">
      <c r="A13" s="5" t="s">
        <v>22</v>
      </c>
      <c r="B13" s="21">
        <f>4300*12.5</f>
        <v>53750</v>
      </c>
      <c r="C13" s="6"/>
      <c r="D13" s="6"/>
      <c r="E13" s="6"/>
      <c r="F13" s="34">
        <f>SUM(B13:E13)</f>
        <v>53750</v>
      </c>
      <c r="G13" s="7">
        <v>49500</v>
      </c>
      <c r="H13" s="7">
        <f aca="true" t="shared" si="0" ref="H13:H18">F13-G13</f>
        <v>4250</v>
      </c>
      <c r="I13" s="2"/>
    </row>
    <row r="14" spans="1:9" ht="12.75">
      <c r="A14" s="5"/>
      <c r="B14" s="21"/>
      <c r="C14" s="6"/>
      <c r="D14" s="6"/>
      <c r="E14" s="6"/>
      <c r="F14" s="34">
        <f>SUM(B14:E14)</f>
        <v>0</v>
      </c>
      <c r="G14" s="7"/>
      <c r="H14" s="7">
        <f t="shared" si="0"/>
        <v>0</v>
      </c>
      <c r="I14" s="2"/>
    </row>
    <row r="15" spans="1:9" ht="12.75">
      <c r="A15" s="5"/>
      <c r="B15" s="21"/>
      <c r="C15" s="6"/>
      <c r="D15" s="6"/>
      <c r="E15" s="6"/>
      <c r="F15" s="34">
        <f>SUM(B15:E15)</f>
        <v>0</v>
      </c>
      <c r="G15" s="7"/>
      <c r="H15" s="7">
        <f t="shared" si="0"/>
        <v>0</v>
      </c>
      <c r="I15" s="2"/>
    </row>
    <row r="16" spans="1:9" ht="12.75">
      <c r="A16" s="5"/>
      <c r="B16" s="21">
        <v>0</v>
      </c>
      <c r="C16" s="6">
        <v>0</v>
      </c>
      <c r="D16" s="6"/>
      <c r="E16" s="6"/>
      <c r="F16" s="34">
        <f>SUM(B16:E16)</f>
        <v>0</v>
      </c>
      <c r="G16" s="7">
        <v>0</v>
      </c>
      <c r="H16" s="7">
        <f t="shared" si="0"/>
        <v>0</v>
      </c>
      <c r="I16" s="2"/>
    </row>
    <row r="17" spans="1:9" ht="12.75">
      <c r="A17" s="5"/>
      <c r="B17" s="21">
        <v>0</v>
      </c>
      <c r="C17" s="6">
        <v>0</v>
      </c>
      <c r="D17" s="6"/>
      <c r="E17" s="6"/>
      <c r="F17" s="34">
        <v>0</v>
      </c>
      <c r="G17" s="7">
        <v>0</v>
      </c>
      <c r="H17" s="7">
        <f t="shared" si="0"/>
        <v>0</v>
      </c>
      <c r="I17" s="2"/>
    </row>
    <row r="18" spans="1:9" ht="15">
      <c r="A18" s="5"/>
      <c r="B18" s="23">
        <v>0</v>
      </c>
      <c r="C18" s="24">
        <v>0</v>
      </c>
      <c r="D18" s="24">
        <v>0</v>
      </c>
      <c r="E18" s="24">
        <v>0</v>
      </c>
      <c r="F18" s="36">
        <v>0</v>
      </c>
      <c r="G18" s="25">
        <v>0</v>
      </c>
      <c r="H18" s="7">
        <f t="shared" si="0"/>
        <v>0</v>
      </c>
      <c r="I18" s="2"/>
    </row>
    <row r="19" spans="1:9" ht="12.75">
      <c r="A19" s="8" t="s">
        <v>5</v>
      </c>
      <c r="B19" s="21">
        <f aca="true" t="shared" si="1" ref="B19:G19">SUM(B9:B18)</f>
        <v>1381250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34">
        <f t="shared" si="1"/>
        <v>1381250</v>
      </c>
      <c r="G19" s="7">
        <f t="shared" si="1"/>
        <v>1358740</v>
      </c>
      <c r="H19" s="29"/>
      <c r="I19" s="2"/>
    </row>
    <row r="20" spans="1:9" ht="15">
      <c r="A20" s="5" t="s">
        <v>0</v>
      </c>
      <c r="B20" s="67">
        <f>50*975</f>
        <v>48750</v>
      </c>
      <c r="C20" s="68">
        <v>0</v>
      </c>
      <c r="D20" s="24">
        <v>0</v>
      </c>
      <c r="E20" s="24">
        <v>0</v>
      </c>
      <c r="F20" s="36">
        <f>SUM(B20:E20)</f>
        <v>48750</v>
      </c>
      <c r="G20" s="25">
        <f>F20</f>
        <v>48750</v>
      </c>
      <c r="H20" s="29"/>
      <c r="I20" s="2"/>
    </row>
    <row r="21" spans="1:9" ht="12.75">
      <c r="A21" s="8" t="s">
        <v>1</v>
      </c>
      <c r="B21" s="69">
        <f aca="true" t="shared" si="2" ref="B21:G21">SUM(B19:B20)</f>
        <v>1430000</v>
      </c>
      <c r="C21" s="70">
        <f t="shared" si="2"/>
        <v>0</v>
      </c>
      <c r="D21" s="6">
        <f t="shared" si="2"/>
        <v>0</v>
      </c>
      <c r="E21" s="6">
        <f t="shared" si="2"/>
        <v>0</v>
      </c>
      <c r="F21" s="34">
        <f t="shared" si="2"/>
        <v>1430000</v>
      </c>
      <c r="G21" s="7">
        <f t="shared" si="2"/>
        <v>1407490</v>
      </c>
      <c r="H21" s="29"/>
      <c r="I21" s="2"/>
    </row>
    <row r="22" spans="1:9" ht="15">
      <c r="A22" s="5" t="s">
        <v>2</v>
      </c>
      <c r="B22" s="67">
        <f>50*1300</f>
        <v>65000</v>
      </c>
      <c r="C22" s="68">
        <v>0</v>
      </c>
      <c r="D22" s="24">
        <v>0</v>
      </c>
      <c r="E22" s="24">
        <v>0</v>
      </c>
      <c r="F22" s="36">
        <f>SUM(B22:E22)</f>
        <v>65000</v>
      </c>
      <c r="G22" s="25">
        <f>F22</f>
        <v>65000</v>
      </c>
      <c r="H22" s="29"/>
      <c r="I22" s="2"/>
    </row>
    <row r="23" spans="1:9" ht="12.75">
      <c r="A23" s="8" t="s">
        <v>3</v>
      </c>
      <c r="B23" s="21">
        <f aca="true" t="shared" si="3" ref="B23:G23">SUM(B21:B22)</f>
        <v>1495000</v>
      </c>
      <c r="C23" s="6">
        <f t="shared" si="3"/>
        <v>0</v>
      </c>
      <c r="D23" s="6">
        <f t="shared" si="3"/>
        <v>0</v>
      </c>
      <c r="E23" s="6">
        <f t="shared" si="3"/>
        <v>0</v>
      </c>
      <c r="F23" s="34">
        <f t="shared" si="3"/>
        <v>1495000</v>
      </c>
      <c r="G23" s="7">
        <f t="shared" si="3"/>
        <v>1472490</v>
      </c>
      <c r="H23" s="29"/>
      <c r="I23" s="2"/>
    </row>
    <row r="24" spans="1:9" ht="15">
      <c r="A24" s="5" t="s">
        <v>24</v>
      </c>
      <c r="B24" s="23">
        <f>1150*70</f>
        <v>80500</v>
      </c>
      <c r="C24" s="24">
        <v>0</v>
      </c>
      <c r="D24" s="24">
        <v>0</v>
      </c>
      <c r="E24" s="24">
        <v>0</v>
      </c>
      <c r="F24" s="36">
        <f>SUM(B24:E24)</f>
        <v>80500</v>
      </c>
      <c r="G24" s="25">
        <v>80500</v>
      </c>
      <c r="H24" s="7">
        <f>F24-G24</f>
        <v>0</v>
      </c>
      <c r="I24" s="2"/>
    </row>
    <row r="25" spans="1:9" ht="15.75" thickBot="1">
      <c r="A25" s="9" t="s">
        <v>15</v>
      </c>
      <c r="B25" s="49">
        <f aca="true" t="shared" si="4" ref="B25:G25">SUM(B23:B24)</f>
        <v>1575500</v>
      </c>
      <c r="C25" s="26">
        <f t="shared" si="4"/>
        <v>0</v>
      </c>
      <c r="D25" s="26">
        <f t="shared" si="4"/>
        <v>0</v>
      </c>
      <c r="E25" s="26">
        <f t="shared" si="4"/>
        <v>0</v>
      </c>
      <c r="F25" s="50">
        <f t="shared" si="4"/>
        <v>1575500</v>
      </c>
      <c r="G25" s="74">
        <f t="shared" si="4"/>
        <v>1552990</v>
      </c>
      <c r="H25" s="16"/>
      <c r="I25" s="2"/>
    </row>
    <row r="26" spans="1:9" ht="12.75">
      <c r="A26" s="8" t="s">
        <v>13</v>
      </c>
      <c r="B26" s="20">
        <f>B6-B25</f>
        <v>-1575500</v>
      </c>
      <c r="C26" s="4">
        <f>C6-C25</f>
        <v>0</v>
      </c>
      <c r="D26" s="4">
        <f>D6-D25</f>
        <v>0</v>
      </c>
      <c r="E26" s="4">
        <f>E6-E25</f>
        <v>0</v>
      </c>
      <c r="F26" s="4">
        <f>F6-F25</f>
        <v>494500</v>
      </c>
      <c r="G26" s="46"/>
      <c r="H26" s="28"/>
      <c r="I26" s="2"/>
    </row>
    <row r="27" spans="1:9" s="27" customFormat="1" ht="15">
      <c r="A27" s="37" t="s">
        <v>11</v>
      </c>
      <c r="B27" s="30"/>
      <c r="C27" s="31"/>
      <c r="D27" s="31"/>
      <c r="E27" s="51"/>
      <c r="F27" s="38">
        <f>H27</f>
        <v>22510</v>
      </c>
      <c r="G27" s="39"/>
      <c r="H27" s="40">
        <f>H9+H10+H11+H13+H14+H15+H16+H17+H18+H24</f>
        <v>22510</v>
      </c>
      <c r="I27" s="3"/>
    </row>
    <row r="28" spans="1:9" s="27" customFormat="1" ht="12.75">
      <c r="A28" s="41" t="s">
        <v>12</v>
      </c>
      <c r="B28" s="30"/>
      <c r="C28" s="31"/>
      <c r="D28" s="31"/>
      <c r="E28" s="51"/>
      <c r="F28" s="42">
        <f>SUM(F26:F27)</f>
        <v>517010</v>
      </c>
      <c r="G28" s="43">
        <f>G6-G25</f>
        <v>517010</v>
      </c>
      <c r="H28" s="29"/>
      <c r="I28" s="3"/>
    </row>
    <row r="29" spans="1:9" ht="15">
      <c r="A29" s="44" t="s">
        <v>7</v>
      </c>
      <c r="B29" s="30"/>
      <c r="C29" s="31"/>
      <c r="D29" s="31"/>
      <c r="E29" s="51"/>
      <c r="F29" s="68">
        <f>236000+161000</f>
        <v>397000</v>
      </c>
      <c r="G29" s="68">
        <f>F29</f>
        <v>397000</v>
      </c>
      <c r="H29" s="29"/>
      <c r="I29" s="2"/>
    </row>
    <row r="30" spans="1:9" ht="15.75" thickBot="1">
      <c r="A30" s="9" t="s">
        <v>6</v>
      </c>
      <c r="B30" s="47"/>
      <c r="C30" s="45"/>
      <c r="D30" s="45"/>
      <c r="E30" s="52"/>
      <c r="F30" s="26">
        <f>F28-F29</f>
        <v>120010</v>
      </c>
      <c r="G30" s="26">
        <f>G28-G29</f>
        <v>120010</v>
      </c>
      <c r="H30" s="16"/>
      <c r="I3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terjeh</dc:creator>
  <cp:keywords/>
  <dc:description/>
  <cp:lastModifiedBy>Erik Juel</cp:lastModifiedBy>
  <cp:lastPrinted>2005-02-25T09:15:14Z</cp:lastPrinted>
  <dcterms:created xsi:type="dcterms:W3CDTF">2004-03-24T11:22:49Z</dcterms:created>
  <dcterms:modified xsi:type="dcterms:W3CDTF">2019-01-22T13:42:16Z</dcterms:modified>
  <cp:category/>
  <cp:version/>
  <cp:contentType/>
  <cp:contentStatus/>
</cp:coreProperties>
</file>